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25" tabRatio="804" activeTab="0"/>
  </bookViews>
  <sheets>
    <sheet name="AGENDA DE TRABAJO" sheetId="1" r:id="rId1"/>
    <sheet name="AGENDA DE TRABAJO DOS 2" sheetId="2" r:id="rId2"/>
    <sheet name="CONVENCIONES" sheetId="3" r:id="rId3"/>
    <sheet name="Hoja1" sheetId="4" r:id="rId4"/>
    <sheet name="Hoja2" sheetId="5" r:id="rId5"/>
  </sheets>
  <definedNames>
    <definedName name="_xlfn.COUNTIFS" hidden="1">#NAME?</definedName>
    <definedName name="_xlfn.SUMIFS" hidden="1">#NAME?</definedName>
    <definedName name="_xlnm.Print_Area" localSheetId="0">'AGENDA DE TRABAJO'!$C$1:$CU$51</definedName>
  </definedNames>
  <calcPr fullCalcOnLoad="1"/>
</workbook>
</file>

<file path=xl/comments1.xml><?xml version="1.0" encoding="utf-8"?>
<comments xmlns="http://schemas.openxmlformats.org/spreadsheetml/2006/main">
  <authors>
    <author>Carlos Samuel Rosado Sarabia</author>
    <author>crosados</author>
  </authors>
  <commentList>
    <comment ref="F11" authorId="0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F12" authorId="0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F13" authorId="0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BQ10" authorId="0">
      <text>
        <r>
          <rPr>
            <b/>
            <sz val="12"/>
            <rFont val="Tahoma"/>
            <family val="2"/>
          </rPr>
          <t>TOTAL HORAS MEDICO CONSULTA EXTERNA</t>
        </r>
      </text>
    </comment>
    <comment ref="BR10" authorId="0">
      <text>
        <r>
          <rPr>
            <b/>
            <sz val="9"/>
            <rFont val="Tahoma"/>
            <family val="2"/>
          </rPr>
          <t>TOTAL HORAS MEDICO CONSULTA PyP</t>
        </r>
      </text>
    </comment>
    <comment ref="BQ13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F38" authorId="0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F39" authorId="0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F40" authorId="0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F35" authorId="0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F36" authorId="0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F37" authorId="0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F14" authorId="0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F15" authorId="0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F16" authorId="0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F17" authorId="0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F18" authorId="0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F19" authorId="0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F29" authorId="0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F30" authorId="0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F31" authorId="0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F32" authorId="0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F33" authorId="0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F34" authorId="0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F20" authorId="0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F21" authorId="0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F22" authorId="0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F23" authorId="0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F24" authorId="0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F25" authorId="0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F26" authorId="0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F27" authorId="0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F28" authorId="0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BW10" authorId="0">
      <text>
        <r>
          <rPr>
            <b/>
            <sz val="9"/>
            <rFont val="Tahoma"/>
            <family val="2"/>
          </rPr>
          <t>TOTAL HORAS MEDICO CONSULTA PyP</t>
        </r>
      </text>
    </comment>
    <comment ref="CB10" authorId="0">
      <text>
        <r>
          <rPr>
            <b/>
            <sz val="12"/>
            <rFont val="Tahoma"/>
            <family val="2"/>
          </rPr>
          <t>TOTAL HORAS MEDICO CONSULTA EXTERNA</t>
        </r>
      </text>
    </comment>
    <comment ref="CC10" authorId="0">
      <text>
        <r>
          <rPr>
            <b/>
            <sz val="9"/>
            <rFont val="Tahoma"/>
            <family val="2"/>
          </rPr>
          <t>TOTAL HORAS MEDICO CONSULTA PyP</t>
        </r>
      </text>
    </comment>
    <comment ref="CB13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CG10" authorId="0">
      <text>
        <r>
          <rPr>
            <b/>
            <sz val="12"/>
            <rFont val="Tahoma"/>
            <family val="2"/>
          </rPr>
          <t>TOTAL HORAS MEDICO CONSULTA EXTERNA</t>
        </r>
      </text>
    </comment>
    <comment ref="CL10" authorId="0">
      <text>
        <r>
          <rPr>
            <b/>
            <sz val="12"/>
            <rFont val="Tahoma"/>
            <family val="2"/>
          </rPr>
          <t>TOTAL HORAS MEDICO CONSULTA EXTERNA</t>
        </r>
      </text>
    </comment>
    <comment ref="CM10" authorId="0">
      <text>
        <r>
          <rPr>
            <b/>
            <sz val="9"/>
            <rFont val="Tahoma"/>
            <family val="2"/>
          </rPr>
          <t>TOTAL HORAS MEDICO CONSULTA PyP</t>
        </r>
      </text>
    </comment>
    <comment ref="BQ16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Q19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Q22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Q25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Q28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Q31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Q34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Q37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Q40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CB16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CB19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CB22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CB25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CB28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CB31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CB34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CB37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CB40" authorId="0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AK3" authorId="1">
      <text>
        <r>
          <rPr>
            <sz val="18"/>
            <rFont val="Arial"/>
            <family val="2"/>
          </rPr>
          <t>SELECCIONAR TIPO DE VINCICULACIÓN:
PLANTA O CPS</t>
        </r>
      </text>
    </comment>
  </commentList>
</comments>
</file>

<file path=xl/comments2.xml><?xml version="1.0" encoding="utf-8"?>
<comments xmlns="http://schemas.openxmlformats.org/spreadsheetml/2006/main">
  <authors>
    <author>crosados</author>
    <author>Carlos Samuel Rosado Sarabia</author>
  </authors>
  <commentList>
    <comment ref="AI3" authorId="0">
      <text>
        <r>
          <rPr>
            <sz val="18"/>
            <rFont val="Arial"/>
            <family val="2"/>
          </rPr>
          <t>SELECCIONAR TIPO DE VINCICULACIÓN:
PLANTA O CPS</t>
        </r>
      </text>
    </comment>
    <comment ref="BO10" authorId="1">
      <text>
        <r>
          <rPr>
            <b/>
            <sz val="12"/>
            <rFont val="Tahoma"/>
            <family val="2"/>
          </rPr>
          <t>TOTAL HORAS MEDICO CONSULTA EXTERNA</t>
        </r>
      </text>
    </comment>
    <comment ref="BP10" authorId="1">
      <text>
        <r>
          <rPr>
            <b/>
            <sz val="9"/>
            <rFont val="Tahoma"/>
            <family val="2"/>
          </rPr>
          <t>TOTAL HORAS MEDICO CONSULTA PyP</t>
        </r>
      </text>
    </comment>
    <comment ref="BU10" authorId="1">
      <text>
        <r>
          <rPr>
            <b/>
            <sz val="9"/>
            <rFont val="Tahoma"/>
            <family val="2"/>
          </rPr>
          <t>TOTAL HORAS MEDICO CONSULTA PyP</t>
        </r>
      </text>
    </comment>
    <comment ref="BZ10" authorId="1">
      <text>
        <r>
          <rPr>
            <b/>
            <sz val="12"/>
            <rFont val="Tahoma"/>
            <family val="2"/>
          </rPr>
          <t>TOTAL HORAS MEDICO CONSULTA EXTERNA</t>
        </r>
      </text>
    </comment>
    <comment ref="CA10" authorId="1">
      <text>
        <r>
          <rPr>
            <b/>
            <sz val="9"/>
            <rFont val="Tahoma"/>
            <family val="2"/>
          </rPr>
          <t>TOTAL HORAS MEDICO CONSULTA PyP</t>
        </r>
      </text>
    </comment>
    <comment ref="CE10" authorId="1">
      <text>
        <r>
          <rPr>
            <b/>
            <sz val="12"/>
            <rFont val="Tahoma"/>
            <family val="2"/>
          </rPr>
          <t>TOTAL HORAS MEDICO CONSULTA EXTERNA</t>
        </r>
      </text>
    </comment>
    <comment ref="CJ10" authorId="1">
      <text>
        <r>
          <rPr>
            <b/>
            <sz val="12"/>
            <rFont val="Tahoma"/>
            <family val="2"/>
          </rPr>
          <t>TOTAL HORAS MEDICO CONSULTA EXTERNA</t>
        </r>
      </text>
    </comment>
    <comment ref="CK10" authorId="1">
      <text>
        <r>
          <rPr>
            <b/>
            <sz val="9"/>
            <rFont val="Tahoma"/>
            <family val="2"/>
          </rPr>
          <t>TOTAL HORAS MEDICO CONSULTA PyP</t>
        </r>
      </text>
    </comment>
    <comment ref="D11" authorId="1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D12" authorId="1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D13" authorId="1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BO13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Z13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D14" authorId="1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D15" authorId="1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D16" authorId="1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BO16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Z16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D17" authorId="1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D18" authorId="1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D19" authorId="1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BO19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Z19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D20" authorId="1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D21" authorId="1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D22" authorId="1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BO22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Z22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D23" authorId="1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D24" authorId="1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D25" authorId="1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BO25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Z25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D26" authorId="1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D27" authorId="1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D28" authorId="1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BO28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Z28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D29" authorId="1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D30" authorId="1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D31" authorId="1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BO31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Z31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D32" authorId="1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D33" authorId="1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D34" authorId="1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BO34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Z34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D35" authorId="1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D36" authorId="1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D37" authorId="1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BO37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Z37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D38" authorId="1">
      <text>
        <r>
          <rPr>
            <b/>
            <sz val="14"/>
            <rFont val="Tahoma"/>
            <family val="2"/>
          </rPr>
          <t>SERVICIO PRINCIPAL A ATENDER POR EL FUNCIONARIO:
CE, U, UD, UN, PT, B, AD, D/R, C, L, I, PyP.</t>
        </r>
      </text>
    </comment>
    <comment ref="D39" authorId="1">
      <text>
        <r>
          <rPr>
            <b/>
            <sz val="14"/>
            <rFont val="Tahoma"/>
            <family val="2"/>
          </rPr>
          <t>SERVICIO DIFERENTE A LA CASILLA ANTERIOR, EN EL CUAL LABORARA EL FUNCIONARIO POR HORAS:
TCE; TUD; TUN; HTU; CAP</t>
        </r>
      </text>
    </comment>
    <comment ref="D40" authorId="1">
      <text>
        <r>
          <rPr>
            <b/>
            <sz val="14"/>
            <rFont val="Tahoma"/>
            <family val="2"/>
          </rPr>
          <t>HORAS QUE LABORARA EL FUNCIONARIO EN EL SERVICIO ENUNCIADO EN LA CASILLA ANTERIOR:
TCE; TUD; TUN; HTU; CAP</t>
        </r>
      </text>
    </comment>
    <comment ref="BO40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  <comment ref="BZ40" authorId="1">
      <text>
        <r>
          <rPr>
            <b/>
            <sz val="10"/>
            <rFont val="Tahoma"/>
            <family val="2"/>
          </rPr>
          <t>PACIENTES A ATENDER POR EL MEDICO DURESNTE EL MES.</t>
        </r>
      </text>
    </comment>
  </commentList>
</comments>
</file>

<file path=xl/sharedStrings.xml><?xml version="1.0" encoding="utf-8"?>
<sst xmlns="http://schemas.openxmlformats.org/spreadsheetml/2006/main" count="395" uniqueCount="160">
  <si>
    <t>HORARIO</t>
  </si>
  <si>
    <t>L</t>
  </si>
  <si>
    <t>Documento Controlado</t>
  </si>
  <si>
    <t>E.S.E DEPARTAMENTAL "SOLUCION SALUD"</t>
  </si>
  <si>
    <t>UD</t>
  </si>
  <si>
    <t>UN</t>
  </si>
  <si>
    <t>C</t>
  </si>
  <si>
    <t>TOTAL HORAS</t>
  </si>
  <si>
    <t>MEDICOS</t>
  </si>
  <si>
    <t>ENFERME@S</t>
  </si>
  <si>
    <t>I</t>
  </si>
  <si>
    <t>PT</t>
  </si>
  <si>
    <t>CE</t>
  </si>
  <si>
    <t>SERVICIO</t>
  </si>
  <si>
    <t>N°</t>
  </si>
  <si>
    <t>D/R</t>
  </si>
  <si>
    <t>AUXILIARES EN SALUD.</t>
  </si>
  <si>
    <t>CAP</t>
  </si>
  <si>
    <t>NOMBRE</t>
  </si>
  <si>
    <t>BACTERIOLOG@S</t>
  </si>
  <si>
    <t>ODONTOLOG@S</t>
  </si>
  <si>
    <t>SERVICIO TURNOS</t>
  </si>
  <si>
    <t>H. TURNOS</t>
  </si>
  <si>
    <t>PyP</t>
  </si>
  <si>
    <t>AOC</t>
  </si>
  <si>
    <t>NOMBRE Y FIRMA DELEGADO PARA SU DILIGENCIAMIENTO (Si Aplica)</t>
  </si>
  <si>
    <t xml:space="preserve">CENTRO DE ATENCIÓN: </t>
  </si>
  <si>
    <t>Prof.</t>
  </si>
  <si>
    <t>TCEM</t>
  </si>
  <si>
    <t>TCET</t>
  </si>
  <si>
    <t>THN</t>
  </si>
  <si>
    <t>TTT</t>
  </si>
  <si>
    <t>TUN</t>
  </si>
  <si>
    <t>TLAB</t>
  </si>
  <si>
    <t>CONSULTA EXTERNA DE 7:30 A 12:00 Y DE 14:00 A las 18:00 (TURNO DE 8.5 HORAS),  PyP PARA EL PERSONAL DE ENFERMERIA.</t>
  </si>
  <si>
    <t>Observaciones:</t>
  </si>
  <si>
    <t>CONTROL USO EXCLUSIVO DIRECTORES</t>
  </si>
  <si>
    <t>VAC</t>
  </si>
  <si>
    <t>VACACIONES</t>
  </si>
  <si>
    <t>D/URG</t>
  </si>
  <si>
    <t>URGENCIAS DE 7AM A 6:59 AM X 24 HORAS, QUMICA SANGUINEA Y URGENCIAS PARA BACTERIOLOGOS.</t>
  </si>
  <si>
    <t>URGENCIAS DIA 7 AM - 18:59  X 12 HORAS.</t>
  </si>
  <si>
    <t>URGENCIAS NOCHE  19:00 PM - 6:59 AM X 12 HORAS.</t>
  </si>
  <si>
    <t>ADMINISTRATIVO DE 7:30 A 12:00 Y DE 14:00 A las 18:00 (SOLO APLICA PARA EL DIRECTOR).</t>
  </si>
  <si>
    <t>TURNO CONSULTA EXTERNA MAÑANA.</t>
  </si>
  <si>
    <t>TURNO CONSULTA EXTERNA TARDE.</t>
  </si>
  <si>
    <t>TURNO HOSPITALIZACION NOCHE.</t>
  </si>
  <si>
    <t>TURNO LABORATORIO.</t>
  </si>
  <si>
    <t>LAB</t>
  </si>
  <si>
    <t>ADM</t>
  </si>
  <si>
    <t>TPyPM</t>
  </si>
  <si>
    <t>TPyPT</t>
  </si>
  <si>
    <t>TUM</t>
  </si>
  <si>
    <t>TUT</t>
  </si>
  <si>
    <t>THT</t>
  </si>
  <si>
    <t>TTM</t>
  </si>
  <si>
    <t>DISPONIBILIDAD URGENCIAS</t>
  </si>
  <si>
    <t>LABORATORIO</t>
  </si>
  <si>
    <t>POSTURNO</t>
  </si>
  <si>
    <t>COMPENSATORIOS</t>
  </si>
  <si>
    <t>LIBRE</t>
  </si>
  <si>
    <t>BRIGADAS</t>
  </si>
  <si>
    <t>BRIG</t>
  </si>
  <si>
    <t>PROMOCION Y PREVENCION. DE 7:30 A 12:00 Y DE 14:00 A las 18:00 (TURNO DE 8.5 HORAS),  PyP PARA EL PERSONAL DE ENFERMERIA.</t>
  </si>
  <si>
    <t>INCAPACIDAD</t>
  </si>
  <si>
    <t>DISPONIBILIDAD /REMISION</t>
  </si>
  <si>
    <t>APOYO OTRO CENTRO DE ATENCION</t>
  </si>
  <si>
    <t>TURNP PRONOCION Y PREVENCION MAÑANA.</t>
  </si>
  <si>
    <t>TURNP PRONOCION Y PREVENCION TARDE.</t>
  </si>
  <si>
    <t>TURNO URGENCIAS MAÑANA.</t>
  </si>
  <si>
    <t>TURNO URGENCIAS NOCHE.</t>
  </si>
  <si>
    <t>TURNO URGENCIAS TARDE.</t>
  </si>
  <si>
    <t>THM</t>
  </si>
  <si>
    <t>TURNO HOSPITALIZACION MAÑANA.</t>
  </si>
  <si>
    <t>TURNO HOSPITALIZACION TARDE.</t>
  </si>
  <si>
    <t>TURNOS POR HORAS</t>
  </si>
  <si>
    <t>TURNO TRIAGE U OTROS MAÑANA.</t>
  </si>
  <si>
    <t>TURNO TRIAGE U OTROS TARDE.</t>
  </si>
  <si>
    <t>CAPACITACIONES</t>
  </si>
  <si>
    <t>RE</t>
  </si>
  <si>
    <t>REMISION</t>
  </si>
  <si>
    <t>URG CE</t>
  </si>
  <si>
    <t>CONSULTA EXTERNA POR URGENCIA</t>
  </si>
  <si>
    <t>Fecha de Vigencia 2016/11/01</t>
  </si>
  <si>
    <t>REVISO: JEFE  OFICINA DE RECURSO HUMANO</t>
  </si>
  <si>
    <t>F</t>
  </si>
  <si>
    <t>J</t>
  </si>
  <si>
    <t>V</t>
  </si>
  <si>
    <t>S</t>
  </si>
  <si>
    <t>D</t>
  </si>
  <si>
    <t>BAC</t>
  </si>
  <si>
    <t>HMDCE</t>
  </si>
  <si>
    <t>HMDPyP</t>
  </si>
  <si>
    <t>U</t>
  </si>
  <si>
    <t>HMDH</t>
  </si>
  <si>
    <t>ENFERMEROS</t>
  </si>
  <si>
    <t>ODONTOLOGOS</t>
  </si>
  <si>
    <t>HMDU</t>
  </si>
  <si>
    <t>HENPyP</t>
  </si>
  <si>
    <t>HENU</t>
  </si>
  <si>
    <t>HENH</t>
  </si>
  <si>
    <t>HODNCE</t>
  </si>
  <si>
    <t>HODNPyP</t>
  </si>
  <si>
    <t>HODNU</t>
  </si>
  <si>
    <t>HBACT</t>
  </si>
  <si>
    <t>CE;PyP;UD;UN;URG;CE;;D/URG;LAB;PT;C;L;BRIG;I;D/R;ADM;RE;AOC;VAC</t>
  </si>
  <si>
    <t>HBACTU</t>
  </si>
  <si>
    <t xml:space="preserve">AUXILIARES </t>
  </si>
  <si>
    <t>;AUXLAB;HIO;AMD;AEN;AODON;ABAC;AAUX;AAUXLAB;AHIO</t>
  </si>
  <si>
    <t>:AUXLAB</t>
  </si>
  <si>
    <t>NOMBRE Y FIRMA DEL SUPERVISOR DEL CONTRATO</t>
  </si>
  <si>
    <t>HBACPyP</t>
  </si>
  <si>
    <t>MA</t>
  </si>
  <si>
    <t>MI</t>
  </si>
  <si>
    <t>EXTRAS DIURNAS</t>
  </si>
  <si>
    <t>HORAS NORMALES</t>
  </si>
  <si>
    <t>EXTRAS NOCTURNAS</t>
  </si>
  <si>
    <t>Un empleado con un sueldo de $1.200.000, labora desde el domingo a las 6 de la noche hasta el lunes a las 6 de la mañana.
En primer lugar debemos determinar cuantas horas de cada clase ha laborado.
De 6 de la noche a las 10 de la noche son 4 horas dominicales diurnas
De las 10 de la noche hasta las 12 de la noche son 2 horas dominicales nocturnas
De las 12 de la noche a las 3 de la mañana son 3 horas nocturnas (ya es lunes)
(Ya hemos completado las 8 diarias, así que en adelante serán extras)
De las 3 de la mañana a las 6 de la mañana del lunes, son 3 horas extra nocturnas.</t>
  </si>
  <si>
    <t>Jornada nocturna: comprendida entre las 10:00pm y las 6:00am, su trabajo debe remunerarse con recargo nocturno del 35% adicional al valor de la hora diurna.</t>
  </si>
  <si>
    <t>U L-V</t>
  </si>
  <si>
    <t>BARRANCA DE UPIA;CABUYARO;CASTILLO;CUMARAL;EL CALVARIO;LA JULIA;LA MACARENA;LEJANIAS;MAPIRIPAN;MESETAS;PUERTO ALVIRA;PUERTO CONCORDIA;PUERTO GAITAN;PUERTO LLERAS;RESTREPO;SAN JUAN DE ARAMA;SAN JUAN DE LOZADA;SAN JUANITO,URIBE;VISTA HERMOSA</t>
  </si>
  <si>
    <t>centro de atencion</t>
  </si>
  <si>
    <t>TCEM;TCET;TPyPM;TPyPT;TUM;TUT;TUN;THM;THT;THN;TM;TTT;TLAB;CAP</t>
  </si>
  <si>
    <t>CE;PyP;U;UD;UN;HOSPD;HOSPN;D/URG;LAB;PT;C;L;BRIG;I;D/R;ADM;RE;AOC;VACUN;4505;VACACIONES</t>
  </si>
  <si>
    <t>CONTAR.SI(E11:BN11;"U")*24+CONTAR.SI(E11:BN11;"UD")*12</t>
  </si>
  <si>
    <t>SI(B11="MD";CONTAR.SI(E11:BN11;"HOSPD")*12+CONTAR.SI(E11:BN11;"HOSPN")*12+SUMAR.SI.CONJUNTO(E13:BN13;E12:BN12;"THM")+SUMAR.SI.CONJUNTO(E13:BN13;E12:BN12;"THT")+SUMAR.SI.CONJUNTO(E13:BN13;E12:BN12;"THN");0)</t>
  </si>
  <si>
    <t>HOSPD</t>
  </si>
  <si>
    <t>HOSPN</t>
  </si>
  <si>
    <t>DISEÑO FORMATO: CARLOS SAMUEL ROSADO SARABIA
ESPECIALISTA  EN CALIDAD</t>
  </si>
  <si>
    <t>HOSPITALIZACIÓN DIA  X 12 HORAS</t>
  </si>
  <si>
    <t>HOSPITALIZACIÓN NOCHE  X 12 HORAS</t>
  </si>
  <si>
    <t>MD;EN;ODON;BAC;AUXENF;AUXLAB;HIO</t>
  </si>
  <si>
    <t>AUXENF</t>
  </si>
  <si>
    <t>VACUN</t>
  </si>
  <si>
    <t>VACUN.</t>
  </si>
  <si>
    <t>B</t>
  </si>
  <si>
    <t>TOTAL</t>
  </si>
  <si>
    <t>PLANTA</t>
  </si>
  <si>
    <t>REVISO FORMATO:
OFICINA DE PLANEACIÓN</t>
  </si>
  <si>
    <t>REVISO FORMATO:
SUBGERENCIA ASISTENCIAL</t>
  </si>
  <si>
    <t>REVISO FORMATO:
OFICINA DE RECURSO HUMANO</t>
  </si>
  <si>
    <t>APROBO FORMATO: LUIS IGNACIO BETANCOURT SILGUERO
GERENTE</t>
  </si>
  <si>
    <t>JUNIO</t>
  </si>
  <si>
    <t>X</t>
  </si>
  <si>
    <t xml:space="preserve">TCEM;TCET;TPyPM;TPyPT;TUM;TUT;TUN;THM;THT;THN;TTM;TTT;TLAB;CAP
</t>
  </si>
  <si>
    <t>TCEM;TCET;TPyPM;TPyPT;TUM;TUT;TUN;THM;THT;THN;TMT;TTT;TLAB;CAP</t>
  </si>
  <si>
    <t>TRIAGE</t>
  </si>
  <si>
    <t>TMT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</si>
  <si>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</si>
  <si>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</si>
  <si>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</si>
  <si>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</si>
  <si>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</si>
  <si>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</si>
  <si>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</si>
  <si>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</si>
  <si>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</si>
  <si>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</si>
  <si>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</si>
  <si>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APROBO FORMATO
GERENTE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</si>
</sst>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%"/>
    <numFmt numFmtId="200" formatCode="0.000"/>
    <numFmt numFmtId="201" formatCode="0.00000"/>
    <numFmt numFmtId="202" formatCode="0.0000"/>
    <numFmt numFmtId="203" formatCode="0.000%"/>
    <numFmt numFmtId="204" formatCode="0.000000"/>
    <numFmt numFmtId="205" formatCode="0.0000000"/>
    <numFmt numFmtId="206" formatCode="0.0000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Arial"/>
      <family val="2"/>
    </font>
    <font>
      <sz val="16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Arial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18" fillId="25" borderId="0" applyNumberFormat="0" applyBorder="0" applyAlignment="0" applyProtection="0"/>
    <xf numFmtId="0" fontId="55" fillId="26" borderId="0" applyNumberFormat="0" applyBorder="0" applyAlignment="0" applyProtection="0"/>
    <xf numFmtId="0" fontId="18" fillId="17" borderId="0" applyNumberFormat="0" applyBorder="0" applyAlignment="0" applyProtection="0"/>
    <xf numFmtId="0" fontId="55" fillId="27" borderId="0" applyNumberFormat="0" applyBorder="0" applyAlignment="0" applyProtection="0"/>
    <xf numFmtId="0" fontId="18" fillId="19" borderId="0" applyNumberFormat="0" applyBorder="0" applyAlignment="0" applyProtection="0"/>
    <xf numFmtId="0" fontId="55" fillId="28" borderId="0" applyNumberFormat="0" applyBorder="0" applyAlignment="0" applyProtection="0"/>
    <xf numFmtId="0" fontId="18" fillId="29" borderId="0" applyNumberFormat="0" applyBorder="0" applyAlignment="0" applyProtection="0"/>
    <xf numFmtId="0" fontId="55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32" borderId="0" applyNumberFormat="0" applyBorder="0" applyAlignment="0" applyProtection="0"/>
    <xf numFmtId="0" fontId="18" fillId="33" borderId="0" applyNumberFormat="0" applyBorder="0" applyAlignment="0" applyProtection="0"/>
    <xf numFmtId="0" fontId="56" fillId="34" borderId="0" applyNumberFormat="0" applyBorder="0" applyAlignment="0" applyProtection="0"/>
    <xf numFmtId="0" fontId="19" fillId="7" borderId="0" applyNumberFormat="0" applyBorder="0" applyAlignment="0" applyProtection="0"/>
    <xf numFmtId="0" fontId="57" fillId="35" borderId="1" applyNumberFormat="0" applyAlignment="0" applyProtection="0"/>
    <xf numFmtId="0" fontId="20" fillId="36" borderId="2" applyNumberFormat="0" applyAlignment="0" applyProtection="0"/>
    <xf numFmtId="0" fontId="58" fillId="37" borderId="3" applyNumberFormat="0" applyAlignment="0" applyProtection="0"/>
    <xf numFmtId="0" fontId="21" fillId="38" borderId="4" applyNumberFormat="0" applyAlignment="0" applyProtection="0"/>
    <xf numFmtId="0" fontId="59" fillId="0" borderId="5" applyNumberFormat="0" applyFill="0" applyAlignment="0" applyProtection="0"/>
    <xf numFmtId="0" fontId="22" fillId="0" borderId="6" applyNumberFormat="0" applyFill="0" applyAlignment="0" applyProtection="0"/>
    <xf numFmtId="0" fontId="60" fillId="0" borderId="7" applyNumberFormat="0" applyFill="0" applyAlignment="0" applyProtection="0"/>
    <xf numFmtId="0" fontId="23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18" fillId="40" borderId="0" applyNumberFormat="0" applyBorder="0" applyAlignment="0" applyProtection="0"/>
    <xf numFmtId="0" fontId="55" fillId="41" borderId="0" applyNumberFormat="0" applyBorder="0" applyAlignment="0" applyProtection="0"/>
    <xf numFmtId="0" fontId="18" fillId="42" borderId="0" applyNumberFormat="0" applyBorder="0" applyAlignment="0" applyProtection="0"/>
    <xf numFmtId="0" fontId="55" fillId="43" borderId="0" applyNumberFormat="0" applyBorder="0" applyAlignment="0" applyProtection="0"/>
    <xf numFmtId="0" fontId="18" fillId="44" borderId="0" applyNumberFormat="0" applyBorder="0" applyAlignment="0" applyProtection="0"/>
    <xf numFmtId="0" fontId="55" fillId="45" borderId="0" applyNumberFormat="0" applyBorder="0" applyAlignment="0" applyProtection="0"/>
    <xf numFmtId="0" fontId="18" fillId="29" borderId="0" applyNumberFormat="0" applyBorder="0" applyAlignment="0" applyProtection="0"/>
    <xf numFmtId="0" fontId="55" fillId="46" borderId="0" applyNumberFormat="0" applyBorder="0" applyAlignment="0" applyProtection="0"/>
    <xf numFmtId="0" fontId="18" fillId="31" borderId="0" applyNumberFormat="0" applyBorder="0" applyAlignment="0" applyProtection="0"/>
    <xf numFmtId="0" fontId="55" fillId="47" borderId="0" applyNumberFormat="0" applyBorder="0" applyAlignment="0" applyProtection="0"/>
    <xf numFmtId="0" fontId="18" fillId="48" borderId="0" applyNumberFormat="0" applyBorder="0" applyAlignment="0" applyProtection="0"/>
    <xf numFmtId="0" fontId="62" fillId="49" borderId="1" applyNumberFormat="0" applyAlignment="0" applyProtection="0"/>
    <xf numFmtId="0" fontId="25" fillId="13" borderId="2" applyNumberFormat="0" applyAlignment="0" applyProtection="0"/>
    <xf numFmtId="184" fontId="1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26" fillId="5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2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6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53" borderId="9" applyNumberFormat="0" applyFont="0" applyAlignment="0" applyProtection="0"/>
    <xf numFmtId="0" fontId="14" fillId="54" borderId="10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7" fillId="35" borderId="11" applyNumberFormat="0" applyAlignment="0" applyProtection="0"/>
    <xf numFmtId="0" fontId="28" fillId="36" borderId="12" applyNumberFormat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32" fillId="0" borderId="14" applyNumberFormat="0" applyFill="0" applyAlignment="0" applyProtection="0"/>
    <xf numFmtId="0" fontId="61" fillId="0" borderId="15" applyNumberFormat="0" applyFill="0" applyAlignment="0" applyProtection="0"/>
    <xf numFmtId="0" fontId="24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33" fillId="0" borderId="18" applyNumberFormat="0" applyFill="0" applyAlignment="0" applyProtection="0"/>
  </cellStyleXfs>
  <cellXfs count="302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1" fontId="5" fillId="0" borderId="0" xfId="0" applyNumberFormat="1" applyFont="1" applyFill="1" applyAlignment="1" applyProtection="1">
      <alignment/>
      <protection/>
    </xf>
    <xf numFmtId="0" fontId="2" fillId="0" borderId="0" xfId="10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textRotation="90" wrapText="1"/>
      <protection/>
    </xf>
    <xf numFmtId="0" fontId="5" fillId="0" borderId="20" xfId="0" applyFont="1" applyFill="1" applyBorder="1" applyAlignment="1" applyProtection="1">
      <alignment horizontal="center" vertical="center" textRotation="90" wrapText="1"/>
      <protection/>
    </xf>
    <xf numFmtId="0" fontId="5" fillId="0" borderId="21" xfId="0" applyFont="1" applyFill="1" applyBorder="1" applyAlignment="1" applyProtection="1">
      <alignment horizontal="center" vertical="center" textRotation="90" wrapText="1"/>
      <protection/>
    </xf>
    <xf numFmtId="0" fontId="5" fillId="0" borderId="22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10" borderId="23" xfId="0" applyFont="1" applyFill="1" applyBorder="1" applyAlignment="1" applyProtection="1">
      <alignment horizontal="center" vertical="center" wrapText="1"/>
      <protection/>
    </xf>
    <xf numFmtId="0" fontId="8" fillId="1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25" xfId="101" applyFont="1" applyFill="1" applyBorder="1" applyAlignment="1" applyProtection="1">
      <alignment horizontal="center" vertical="center" wrapText="1"/>
      <protection/>
    </xf>
    <xf numFmtId="17" fontId="2" fillId="0" borderId="0" xfId="101" applyNumberFormat="1" applyFont="1" applyFill="1" applyBorder="1" applyAlignment="1" applyProtection="1">
      <alignment horizontal="center" vertical="center" wrapText="1"/>
      <protection/>
    </xf>
    <xf numFmtId="0" fontId="9" fillId="0" borderId="0" xfId="78" applyFont="1" applyFill="1" applyBorder="1" applyAlignment="1" applyProtection="1">
      <alignment horizontal="center" vertical="center"/>
      <protection/>
    </xf>
    <xf numFmtId="0" fontId="9" fillId="0" borderId="26" xfId="78" applyFont="1" applyFill="1" applyBorder="1" applyAlignment="1" applyProtection="1">
      <alignment horizontal="center" vertical="center"/>
      <protection/>
    </xf>
    <xf numFmtId="0" fontId="9" fillId="0" borderId="0" xfId="101" applyFont="1" applyFill="1" applyBorder="1" applyAlignment="1" applyProtection="1">
      <alignment vertical="center" wrapText="1"/>
      <protection/>
    </xf>
    <xf numFmtId="0" fontId="74" fillId="0" borderId="25" xfId="0" applyFont="1" applyFill="1" applyBorder="1" applyAlignment="1" applyProtection="1">
      <alignment horizontal="center"/>
      <protection/>
    </xf>
    <xf numFmtId="0" fontId="74" fillId="0" borderId="0" xfId="0" applyFont="1" applyFill="1" applyBorder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194" fontId="0" fillId="0" borderId="0" xfId="0" applyNumberFormat="1" applyAlignment="1" applyProtection="1">
      <alignment/>
      <protection/>
    </xf>
    <xf numFmtId="194" fontId="8" fillId="0" borderId="28" xfId="0" applyNumberFormat="1" applyFont="1" applyFill="1" applyBorder="1" applyAlignment="1" applyProtection="1">
      <alignment horizontal="center" vertical="center" wrapText="1"/>
      <protection/>
    </xf>
    <xf numFmtId="194" fontId="8" fillId="0" borderId="29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5" fillId="0" borderId="0" xfId="0" applyFont="1" applyFill="1" applyAlignment="1" applyProtection="1">
      <alignment/>
      <protection/>
    </xf>
    <xf numFmtId="1" fontId="75" fillId="0" borderId="0" xfId="0" applyNumberFormat="1" applyFont="1" applyFill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194" fontId="8" fillId="0" borderId="30" xfId="0" applyNumberFormat="1" applyFont="1" applyFill="1" applyBorder="1" applyAlignment="1" applyProtection="1">
      <alignment horizontal="center" vertical="center" wrapText="1"/>
      <protection/>
    </xf>
    <xf numFmtId="194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55" borderId="25" xfId="0" applyFont="1" applyFill="1" applyBorder="1" applyAlignment="1" applyProtection="1">
      <alignment vertical="center"/>
      <protection/>
    </xf>
    <xf numFmtId="0" fontId="9" fillId="55" borderId="0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74" fillId="56" borderId="0" xfId="0" applyFont="1" applyFill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9" fillId="56" borderId="25" xfId="0" applyFont="1" applyFill="1" applyBorder="1" applyAlignment="1" applyProtection="1">
      <alignment vertical="center"/>
      <protection/>
    </xf>
    <xf numFmtId="194" fontId="8" fillId="1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74" fillId="8" borderId="0" xfId="0" applyFont="1" applyFill="1" applyAlignment="1">
      <alignment horizontal="center"/>
    </xf>
    <xf numFmtId="0" fontId="74" fillId="12" borderId="0" xfId="0" applyFont="1" applyFill="1" applyAlignment="1">
      <alignment horizontal="center"/>
    </xf>
    <xf numFmtId="0" fontId="74" fillId="57" borderId="0" xfId="0" applyFont="1" applyFill="1" applyAlignment="1">
      <alignment horizontal="center"/>
    </xf>
    <xf numFmtId="0" fontId="74" fillId="16" borderId="0" xfId="0" applyFont="1" applyFill="1" applyAlignment="1">
      <alignment horizontal="center"/>
    </xf>
    <xf numFmtId="0" fontId="74" fillId="18" borderId="0" xfId="0" applyFont="1" applyFill="1" applyAlignment="1">
      <alignment horizontal="center"/>
    </xf>
    <xf numFmtId="0" fontId="74" fillId="18" borderId="0" xfId="0" applyFont="1" applyFill="1" applyBorder="1" applyAlignment="1">
      <alignment horizontal="center"/>
    </xf>
    <xf numFmtId="0" fontId="5" fillId="58" borderId="19" xfId="0" applyFont="1" applyFill="1" applyBorder="1" applyAlignment="1" applyProtection="1">
      <alignment horizontal="center" vertical="center" textRotation="90" wrapText="1"/>
      <protection/>
    </xf>
    <xf numFmtId="0" fontId="5" fillId="58" borderId="20" xfId="0" applyFont="1" applyFill="1" applyBorder="1" applyAlignment="1" applyProtection="1">
      <alignment horizontal="center" vertical="center" textRotation="90" wrapText="1"/>
      <protection/>
    </xf>
    <xf numFmtId="0" fontId="5" fillId="58" borderId="21" xfId="0" applyFont="1" applyFill="1" applyBorder="1" applyAlignment="1" applyProtection="1">
      <alignment horizontal="center" vertical="center" textRotation="90" wrapText="1"/>
      <protection/>
    </xf>
    <xf numFmtId="194" fontId="8" fillId="58" borderId="28" xfId="0" applyNumberFormat="1" applyFont="1" applyFill="1" applyBorder="1" applyAlignment="1" applyProtection="1">
      <alignment horizontal="center" vertical="center" wrapText="1"/>
      <protection/>
    </xf>
    <xf numFmtId="194" fontId="8" fillId="58" borderId="31" xfId="0" applyNumberFormat="1" applyFont="1" applyFill="1" applyBorder="1" applyAlignment="1" applyProtection="1">
      <alignment horizontal="center" vertical="center" wrapText="1"/>
      <protection/>
    </xf>
    <xf numFmtId="194" fontId="8" fillId="58" borderId="29" xfId="0" applyNumberFormat="1" applyFont="1" applyFill="1" applyBorder="1" applyAlignment="1" applyProtection="1">
      <alignment horizontal="center" vertical="center" wrapText="1"/>
      <protection/>
    </xf>
    <xf numFmtId="1" fontId="14" fillId="2" borderId="27" xfId="0" applyNumberFormat="1" applyFont="1" applyFill="1" applyBorder="1" applyAlignment="1" applyProtection="1">
      <alignment horizontal="center" vertical="center"/>
      <protection/>
    </xf>
    <xf numFmtId="0" fontId="14" fillId="2" borderId="3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77" fillId="0" borderId="0" xfId="0" applyFont="1" applyFill="1" applyBorder="1" applyAlignment="1" applyProtection="1">
      <alignment vertical="center" wrapText="1"/>
      <protection/>
    </xf>
    <xf numFmtId="1" fontId="78" fillId="0" borderId="0" xfId="0" applyNumberFormat="1" applyFont="1" applyAlignment="1" applyProtection="1">
      <alignment horizontal="center" vertical="center"/>
      <protection/>
    </xf>
    <xf numFmtId="0" fontId="74" fillId="0" borderId="0" xfId="0" applyFont="1" applyAlignment="1">
      <alignment horizontal="left"/>
    </xf>
    <xf numFmtId="0" fontId="72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9" fontId="0" fillId="0" borderId="0" xfId="104" applyFont="1" applyAlignment="1" applyProtection="1">
      <alignment/>
      <protection/>
    </xf>
    <xf numFmtId="1" fontId="0" fillId="0" borderId="0" xfId="0" applyNumberFormat="1" applyAlignment="1" applyProtection="1">
      <alignment horizontal="center" vertical="center"/>
      <protection/>
    </xf>
    <xf numFmtId="203" fontId="0" fillId="0" borderId="0" xfId="104" applyNumberFormat="1" applyFont="1" applyAlignment="1" applyProtection="1">
      <alignment horizontal="center" vertical="center"/>
      <protection/>
    </xf>
    <xf numFmtId="9" fontId="0" fillId="0" borderId="0" xfId="104" applyNumberFormat="1" applyFont="1" applyAlignment="1" applyProtection="1">
      <alignment horizontal="center" vertical="center"/>
      <protection/>
    </xf>
    <xf numFmtId="18" fontId="0" fillId="56" borderId="0" xfId="0" applyNumberFormat="1" applyFill="1" applyAlignment="1">
      <alignment/>
    </xf>
    <xf numFmtId="18" fontId="68" fillId="12" borderId="0" xfId="0" applyNumberFormat="1" applyFont="1" applyFill="1" applyAlignment="1">
      <alignment/>
    </xf>
    <xf numFmtId="1" fontId="14" fillId="2" borderId="34" xfId="0" applyNumberFormat="1" applyFont="1" applyFill="1" applyBorder="1" applyAlignment="1" applyProtection="1">
      <alignment horizontal="center" vertical="center"/>
      <protection/>
    </xf>
    <xf numFmtId="1" fontId="7" fillId="2" borderId="28" xfId="0" applyNumberFormat="1" applyFont="1" applyFill="1" applyBorder="1" applyAlignment="1" applyProtection="1">
      <alignment horizontal="center" vertical="center"/>
      <protection/>
    </xf>
    <xf numFmtId="1" fontId="7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8" fontId="50" fillId="2" borderId="0" xfId="0" applyNumberFormat="1" applyFont="1" applyFill="1" applyAlignment="1">
      <alignment/>
    </xf>
    <xf numFmtId="18" fontId="50" fillId="4" borderId="0" xfId="0" applyNumberFormat="1" applyFont="1" applyFill="1" applyAlignment="1">
      <alignment/>
    </xf>
    <xf numFmtId="18" fontId="79" fillId="2" borderId="0" xfId="0" applyNumberFormat="1" applyFont="1" applyFill="1" applyAlignment="1">
      <alignment/>
    </xf>
    <xf numFmtId="18" fontId="79" fillId="12" borderId="0" xfId="0" applyNumberFormat="1" applyFont="1" applyFill="1" applyAlignment="1">
      <alignment/>
    </xf>
    <xf numFmtId="18" fontId="50" fillId="56" borderId="0" xfId="0" applyNumberFormat="1" applyFont="1" applyFill="1" applyAlignment="1">
      <alignment/>
    </xf>
    <xf numFmtId="18" fontId="79" fillId="4" borderId="0" xfId="0" applyNumberFormat="1" applyFont="1" applyFill="1" applyAlignment="1">
      <alignment/>
    </xf>
    <xf numFmtId="20" fontId="72" fillId="56" borderId="0" xfId="0" applyNumberFormat="1" applyFont="1" applyFill="1" applyAlignment="1">
      <alignment horizontal="center" vertical="center"/>
    </xf>
    <xf numFmtId="20" fontId="80" fillId="6" borderId="0" xfId="0" applyNumberFormat="1" applyFont="1" applyFill="1" applyAlignment="1">
      <alignment horizontal="center" vertical="center"/>
    </xf>
    <xf numFmtId="20" fontId="68" fillId="4" borderId="0" xfId="0" applyNumberFormat="1" applyFont="1" applyFill="1" applyAlignment="1">
      <alignment horizontal="center" vertical="center"/>
    </xf>
    <xf numFmtId="20" fontId="79" fillId="4" borderId="0" xfId="0" applyNumberFormat="1" applyFont="1" applyFill="1" applyAlignment="1">
      <alignment horizontal="center" vertical="center"/>
    </xf>
    <xf numFmtId="0" fontId="9" fillId="0" borderId="0" xfId="78" applyFont="1" applyFill="1" applyBorder="1" applyAlignment="1" applyProtection="1">
      <alignment horizontal="center" vertical="center" wrapText="1"/>
      <protection/>
    </xf>
    <xf numFmtId="0" fontId="11" fillId="2" borderId="33" xfId="0" applyFont="1" applyFill="1" applyBorder="1" applyAlignment="1" applyProtection="1">
      <alignment horizontal="center" vertical="center" wrapText="1"/>
      <protection/>
    </xf>
    <xf numFmtId="0" fontId="14" fillId="2" borderId="36" xfId="0" applyFont="1" applyFill="1" applyBorder="1" applyAlignment="1" applyProtection="1">
      <alignment horizontal="center" vertical="center"/>
      <protection/>
    </xf>
    <xf numFmtId="0" fontId="11" fillId="2" borderId="33" xfId="0" applyFont="1" applyFill="1" applyBorder="1" applyAlignment="1" applyProtection="1">
      <alignment horizontal="center" vertical="center" wrapText="1"/>
      <protection/>
    </xf>
    <xf numFmtId="0" fontId="11" fillId="2" borderId="33" xfId="0" applyFont="1" applyFill="1" applyBorder="1" applyAlignment="1" applyProtection="1">
      <alignment horizontal="center" vertical="center" wrapText="1"/>
      <protection/>
    </xf>
    <xf numFmtId="0" fontId="40" fillId="58" borderId="37" xfId="92" applyFont="1" applyFill="1" applyBorder="1" applyAlignment="1">
      <alignment horizontal="left"/>
      <protection/>
    </xf>
    <xf numFmtId="0" fontId="40" fillId="58" borderId="38" xfId="92" applyFont="1" applyFill="1" applyBorder="1" applyAlignment="1">
      <alignment horizontal="left"/>
      <protection/>
    </xf>
    <xf numFmtId="0" fontId="40" fillId="58" borderId="39" xfId="92" applyFont="1" applyFill="1" applyBorder="1" applyAlignment="1">
      <alignment horizontal="left"/>
      <protection/>
    </xf>
    <xf numFmtId="0" fontId="40" fillId="58" borderId="40" xfId="92" applyFont="1" applyFill="1" applyBorder="1" applyAlignment="1">
      <alignment horizontal="left"/>
      <protection/>
    </xf>
    <xf numFmtId="0" fontId="40" fillId="58" borderId="41" xfId="92" applyFont="1" applyFill="1" applyBorder="1" applyAlignment="1">
      <alignment horizontal="left"/>
      <protection/>
    </xf>
    <xf numFmtId="0" fontId="40" fillId="58" borderId="42" xfId="92" applyFont="1" applyFill="1" applyBorder="1" applyAlignment="1">
      <alignment horizontal="left"/>
      <protection/>
    </xf>
    <xf numFmtId="0" fontId="41" fillId="58" borderId="37" xfId="92" applyFont="1" applyFill="1" applyBorder="1" applyAlignment="1">
      <alignment horizontal="center"/>
      <protection/>
    </xf>
    <xf numFmtId="0" fontId="41" fillId="58" borderId="38" xfId="92" applyFont="1" applyFill="1" applyBorder="1" applyAlignment="1">
      <alignment horizontal="center"/>
      <protection/>
    </xf>
    <xf numFmtId="0" fontId="39" fillId="58" borderId="38" xfId="92" applyFont="1" applyFill="1" applyBorder="1" applyAlignment="1">
      <alignment horizontal="center"/>
      <protection/>
    </xf>
    <xf numFmtId="0" fontId="39" fillId="58" borderId="37" xfId="92" applyFont="1" applyFill="1" applyBorder="1" applyAlignment="1">
      <alignment horizontal="center"/>
      <protection/>
    </xf>
    <xf numFmtId="0" fontId="39" fillId="58" borderId="39" xfId="92" applyFont="1" applyFill="1" applyBorder="1" applyAlignment="1">
      <alignment horizontal="center"/>
      <protection/>
    </xf>
    <xf numFmtId="0" fontId="39" fillId="58" borderId="40" xfId="92" applyFont="1" applyFill="1" applyBorder="1" applyAlignment="1">
      <alignment horizontal="center"/>
      <protection/>
    </xf>
    <xf numFmtId="0" fontId="39" fillId="58" borderId="41" xfId="92" applyFont="1" applyFill="1" applyBorder="1" applyAlignment="1">
      <alignment horizontal="center"/>
      <protection/>
    </xf>
    <xf numFmtId="0" fontId="39" fillId="58" borderId="42" xfId="92" applyFont="1" applyFill="1" applyBorder="1" applyAlignment="1">
      <alignment horizontal="center"/>
      <protection/>
    </xf>
    <xf numFmtId="0" fontId="5" fillId="58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58" borderId="20" xfId="0" applyFont="1" applyFill="1" applyBorder="1" applyAlignment="1" applyProtection="1">
      <alignment horizontal="center" vertical="center" wrapText="1"/>
      <protection/>
    </xf>
    <xf numFmtId="0" fontId="5" fillId="58" borderId="21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39" fillId="58" borderId="37" xfId="92" applyFont="1" applyFill="1" applyBorder="1" applyAlignment="1">
      <alignment horizontal="center" wrapText="1"/>
      <protection/>
    </xf>
    <xf numFmtId="1" fontId="8" fillId="58" borderId="28" xfId="0" applyNumberFormat="1" applyFont="1" applyFill="1" applyBorder="1" applyAlignment="1" applyProtection="1">
      <alignment horizontal="center" vertical="center" wrapText="1"/>
      <protection/>
    </xf>
    <xf numFmtId="1" fontId="8" fillId="58" borderId="29" xfId="0" applyNumberFormat="1" applyFont="1" applyFill="1" applyBorder="1" applyAlignment="1" applyProtection="1">
      <alignment horizontal="center" vertical="center" wrapText="1"/>
      <protection/>
    </xf>
    <xf numFmtId="1" fontId="8" fillId="0" borderId="28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1" fontId="8" fillId="58" borderId="31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/>
    </xf>
    <xf numFmtId="0" fontId="0" fillId="0" borderId="0" xfId="0" applyAlignment="1">
      <alignment horizontal="center" vertical="center"/>
    </xf>
    <xf numFmtId="194" fontId="0" fillId="0" borderId="0" xfId="0" applyNumberForma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horizont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81" fillId="0" borderId="27" xfId="0" applyFont="1" applyFill="1" applyBorder="1" applyAlignment="1" applyProtection="1">
      <alignment horizontal="center" vertical="center" wrapText="1"/>
      <protection/>
    </xf>
    <xf numFmtId="0" fontId="81" fillId="0" borderId="53" xfId="0" applyFont="1" applyFill="1" applyBorder="1" applyAlignment="1" applyProtection="1">
      <alignment horizontal="center" vertical="center" wrapText="1"/>
      <protection/>
    </xf>
    <xf numFmtId="0" fontId="81" fillId="0" borderId="54" xfId="0" applyFont="1" applyFill="1" applyBorder="1" applyAlignment="1" applyProtection="1">
      <alignment horizontal="center" vertical="center" wrapText="1"/>
      <protection/>
    </xf>
    <xf numFmtId="0" fontId="5" fillId="58" borderId="24" xfId="0" applyFont="1" applyFill="1" applyBorder="1" applyAlignment="1" applyProtection="1">
      <alignment horizontal="center" vertical="center" wrapText="1"/>
      <protection/>
    </xf>
    <xf numFmtId="0" fontId="5" fillId="58" borderId="52" xfId="0" applyFont="1" applyFill="1" applyBorder="1" applyAlignment="1" applyProtection="1">
      <alignment horizontal="center" vertical="center" wrapText="1"/>
      <protection/>
    </xf>
    <xf numFmtId="1" fontId="5" fillId="0" borderId="55" xfId="0" applyNumberFormat="1" applyFont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1" fontId="5" fillId="0" borderId="51" xfId="0" applyNumberFormat="1" applyFont="1" applyBorder="1" applyAlignment="1" applyProtection="1">
      <alignment horizontal="center" vertical="center"/>
      <protection/>
    </xf>
    <xf numFmtId="1" fontId="5" fillId="0" borderId="37" xfId="0" applyNumberFormat="1" applyFont="1" applyBorder="1" applyAlignment="1" applyProtection="1">
      <alignment horizontal="center" vertical="center"/>
      <protection/>
    </xf>
    <xf numFmtId="1" fontId="5" fillId="0" borderId="35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27" xfId="0" applyNumberFormat="1" applyFont="1" applyBorder="1" applyAlignment="1" applyProtection="1">
      <alignment horizontal="center" vertical="center"/>
      <protection/>
    </xf>
    <xf numFmtId="1" fontId="7" fillId="0" borderId="53" xfId="0" applyNumberFormat="1" applyFont="1" applyBorder="1" applyAlignment="1" applyProtection="1">
      <alignment horizontal="center" vertical="center"/>
      <protection/>
    </xf>
    <xf numFmtId="1" fontId="7" fillId="0" borderId="54" xfId="0" applyNumberFormat="1" applyFont="1" applyBorder="1" applyAlignment="1" applyProtection="1">
      <alignment horizontal="center" vertical="center"/>
      <protection/>
    </xf>
    <xf numFmtId="0" fontId="13" fillId="2" borderId="24" xfId="0" applyFont="1" applyFill="1" applyBorder="1" applyAlignment="1" applyProtection="1">
      <alignment horizontal="center" vertical="center" wrapText="1"/>
      <protection/>
    </xf>
    <xf numFmtId="0" fontId="13" fillId="2" borderId="52" xfId="0" applyFont="1" applyFill="1" applyBorder="1" applyAlignment="1" applyProtection="1">
      <alignment horizontal="center" vertical="center" wrapText="1"/>
      <protection/>
    </xf>
    <xf numFmtId="0" fontId="13" fillId="2" borderId="57" xfId="0" applyFont="1" applyFill="1" applyBorder="1" applyAlignment="1" applyProtection="1">
      <alignment horizontal="center" vertical="center" wrapText="1"/>
      <protection/>
    </xf>
    <xf numFmtId="0" fontId="13" fillId="2" borderId="58" xfId="0" applyFont="1" applyFill="1" applyBorder="1" applyAlignment="1" applyProtection="1">
      <alignment horizontal="center" vertical="center" wrapText="1"/>
      <protection/>
    </xf>
    <xf numFmtId="1" fontId="5" fillId="0" borderId="49" xfId="0" applyNumberFormat="1" applyFont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9" fillId="59" borderId="59" xfId="0" applyFont="1" applyFill="1" applyBorder="1" applyAlignment="1" applyProtection="1">
      <alignment horizontal="center" vertical="center" wrapText="1"/>
      <protection/>
    </xf>
    <xf numFmtId="0" fontId="9" fillId="59" borderId="61" xfId="0" applyFont="1" applyFill="1" applyBorder="1" applyAlignment="1" applyProtection="1">
      <alignment horizontal="center" vertical="center" wrapText="1"/>
      <protection/>
    </xf>
    <xf numFmtId="0" fontId="9" fillId="59" borderId="60" xfId="0" applyFont="1" applyFill="1" applyBorder="1" applyAlignment="1" applyProtection="1">
      <alignment horizontal="center" vertical="center" wrapText="1"/>
      <protection/>
    </xf>
    <xf numFmtId="0" fontId="9" fillId="0" borderId="59" xfId="0" applyFont="1" applyBorder="1" applyAlignment="1" applyProtection="1">
      <alignment horizontal="center" vertical="center" wrapText="1"/>
      <protection/>
    </xf>
    <xf numFmtId="0" fontId="9" fillId="0" borderId="61" xfId="0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13" fillId="2" borderId="62" xfId="0" applyFont="1" applyFill="1" applyBorder="1" applyAlignment="1" applyProtection="1">
      <alignment horizontal="center" vertical="center" wrapText="1"/>
      <protection/>
    </xf>
    <xf numFmtId="0" fontId="12" fillId="2" borderId="27" xfId="0" applyFont="1" applyFill="1" applyBorder="1" applyAlignment="1" applyProtection="1">
      <alignment horizontal="center" vertical="center" wrapText="1"/>
      <protection/>
    </xf>
    <xf numFmtId="0" fontId="12" fillId="2" borderId="54" xfId="0" applyFont="1" applyFill="1" applyBorder="1" applyAlignment="1" applyProtection="1">
      <alignment horizontal="center" vertical="center" wrapText="1"/>
      <protection/>
    </xf>
    <xf numFmtId="0" fontId="12" fillId="2" borderId="34" xfId="0" applyFont="1" applyFill="1" applyBorder="1" applyAlignment="1" applyProtection="1">
      <alignment horizontal="center" vertical="center" wrapText="1"/>
      <protection/>
    </xf>
    <xf numFmtId="0" fontId="12" fillId="2" borderId="63" xfId="0" applyFont="1" applyFill="1" applyBorder="1" applyAlignment="1" applyProtection="1">
      <alignment horizontal="center" vertical="center" wrapText="1"/>
      <protection/>
    </xf>
    <xf numFmtId="0" fontId="12" fillId="2" borderId="64" xfId="0" applyFont="1" applyFill="1" applyBorder="1" applyAlignment="1" applyProtection="1">
      <alignment horizontal="center" vertical="center" wrapText="1"/>
      <protection/>
    </xf>
    <xf numFmtId="0" fontId="12" fillId="2" borderId="65" xfId="0" applyFont="1" applyFill="1" applyBorder="1" applyAlignment="1" applyProtection="1">
      <alignment horizontal="center" vertical="center" wrapText="1"/>
      <protection/>
    </xf>
    <xf numFmtId="0" fontId="13" fillId="0" borderId="53" xfId="0" applyFont="1" applyBorder="1" applyAlignment="1" applyProtection="1">
      <alignment horizontal="center" wrapText="1"/>
      <protection/>
    </xf>
    <xf numFmtId="0" fontId="13" fillId="0" borderId="54" xfId="0" applyFont="1" applyBorder="1" applyAlignment="1" applyProtection="1">
      <alignment horizontal="center" wrapText="1"/>
      <protection/>
    </xf>
    <xf numFmtId="0" fontId="82" fillId="0" borderId="59" xfId="0" applyFont="1" applyBorder="1" applyAlignment="1" applyProtection="1">
      <alignment horizontal="center" vertical="center"/>
      <protection/>
    </xf>
    <xf numFmtId="0" fontId="82" fillId="0" borderId="60" xfId="0" applyFont="1" applyBorder="1" applyAlignment="1" applyProtection="1">
      <alignment horizontal="center" vertical="center"/>
      <protection/>
    </xf>
    <xf numFmtId="0" fontId="13" fillId="2" borderId="66" xfId="0" applyFont="1" applyFill="1" applyBorder="1" applyAlignment="1" applyProtection="1">
      <alignment horizontal="center" vertical="center" wrapText="1"/>
      <protection/>
    </xf>
    <xf numFmtId="0" fontId="9" fillId="60" borderId="59" xfId="0" applyFont="1" applyFill="1" applyBorder="1" applyAlignment="1" applyProtection="1">
      <alignment horizontal="center" vertical="center"/>
      <protection/>
    </xf>
    <xf numFmtId="0" fontId="9" fillId="60" borderId="61" xfId="0" applyFont="1" applyFill="1" applyBorder="1" applyAlignment="1" applyProtection="1">
      <alignment horizontal="center" vertical="center"/>
      <protection/>
    </xf>
    <xf numFmtId="0" fontId="9" fillId="60" borderId="60" xfId="0" applyFont="1" applyFill="1" applyBorder="1" applyAlignment="1" applyProtection="1">
      <alignment horizontal="center" vertical="center"/>
      <protection/>
    </xf>
    <xf numFmtId="0" fontId="13" fillId="2" borderId="32" xfId="0" applyFont="1" applyFill="1" applyBorder="1" applyAlignment="1" applyProtection="1">
      <alignment horizontal="center" vertical="center" wrapText="1"/>
      <protection/>
    </xf>
    <xf numFmtId="0" fontId="13" fillId="2" borderId="67" xfId="0" applyFont="1" applyFill="1" applyBorder="1" applyAlignment="1" applyProtection="1">
      <alignment horizontal="center" vertical="center" wrapText="1"/>
      <protection/>
    </xf>
    <xf numFmtId="0" fontId="9" fillId="22" borderId="65" xfId="78" applyFont="1" applyFill="1" applyBorder="1" applyAlignment="1" applyProtection="1">
      <alignment horizontal="center" vertical="center"/>
      <protection/>
    </xf>
    <xf numFmtId="0" fontId="9" fillId="22" borderId="68" xfId="78" applyFont="1" applyFill="1" applyBorder="1" applyAlignment="1" applyProtection="1">
      <alignment horizontal="center" vertical="center"/>
      <protection/>
    </xf>
    <xf numFmtId="0" fontId="74" fillId="16" borderId="59" xfId="0" applyFont="1" applyFill="1" applyBorder="1" applyAlignment="1" applyProtection="1">
      <alignment horizontal="center" vertical="center"/>
      <protection/>
    </xf>
    <xf numFmtId="0" fontId="74" fillId="16" borderId="61" xfId="0" applyFont="1" applyFill="1" applyBorder="1" applyAlignment="1" applyProtection="1">
      <alignment horizontal="center" vertical="center"/>
      <protection/>
    </xf>
    <xf numFmtId="0" fontId="74" fillId="16" borderId="60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7" fillId="0" borderId="64" xfId="0" applyFont="1" applyBorder="1" applyAlignment="1" applyProtection="1">
      <alignment horizontal="center" vertical="center" wrapText="1"/>
      <protection/>
    </xf>
    <xf numFmtId="0" fontId="37" fillId="0" borderId="33" xfId="0" applyFont="1" applyBorder="1" applyAlignment="1" applyProtection="1">
      <alignment horizontal="center" vertical="center" wrapText="1"/>
      <protection/>
    </xf>
    <xf numFmtId="0" fontId="37" fillId="0" borderId="65" xfId="0" applyFont="1" applyBorder="1" applyAlignment="1" applyProtection="1">
      <alignment horizontal="center" vertical="center" wrapText="1"/>
      <protection/>
    </xf>
    <xf numFmtId="0" fontId="37" fillId="0" borderId="68" xfId="0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2" fillId="28" borderId="64" xfId="101" applyFont="1" applyFill="1" applyBorder="1" applyAlignment="1" applyProtection="1">
      <alignment horizontal="center" vertical="center" wrapText="1"/>
      <protection/>
    </xf>
    <xf numFmtId="0" fontId="2" fillId="28" borderId="33" xfId="101" applyFont="1" applyFill="1" applyBorder="1" applyAlignment="1" applyProtection="1">
      <alignment horizontal="center" vertical="center" wrapText="1"/>
      <protection/>
    </xf>
    <xf numFmtId="0" fontId="2" fillId="28" borderId="65" xfId="101" applyFont="1" applyFill="1" applyBorder="1" applyAlignment="1" applyProtection="1">
      <alignment horizontal="center" vertical="center" wrapText="1"/>
      <protection/>
    </xf>
    <xf numFmtId="0" fontId="2" fillId="28" borderId="68" xfId="101" applyFont="1" applyFill="1" applyBorder="1" applyAlignment="1" applyProtection="1">
      <alignment horizontal="center" vertical="center" wrapText="1"/>
      <protection/>
    </xf>
    <xf numFmtId="0" fontId="17" fillId="2" borderId="27" xfId="0" applyFont="1" applyFill="1" applyBorder="1" applyAlignment="1" applyProtection="1">
      <alignment horizontal="center" vertical="center" wrapText="1"/>
      <protection/>
    </xf>
    <xf numFmtId="0" fontId="17" fillId="2" borderId="54" xfId="0" applyFont="1" applyFill="1" applyBorder="1" applyAlignment="1" applyProtection="1">
      <alignment horizontal="center" vertical="center" wrapText="1"/>
      <protection/>
    </xf>
    <xf numFmtId="0" fontId="74" fillId="8" borderId="59" xfId="91" applyFont="1" applyFill="1" applyBorder="1" applyAlignment="1" applyProtection="1">
      <alignment horizontal="center" vertical="center"/>
      <protection/>
    </xf>
    <xf numFmtId="0" fontId="74" fillId="8" borderId="61" xfId="91" applyFont="1" applyFill="1" applyBorder="1" applyAlignment="1" applyProtection="1">
      <alignment horizontal="center" vertical="center"/>
      <protection/>
    </xf>
    <xf numFmtId="0" fontId="74" fillId="8" borderId="60" xfId="91" applyFont="1" applyFill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7" fillId="0" borderId="34" xfId="0" applyFont="1" applyBorder="1" applyAlignment="1" applyProtection="1">
      <alignment horizontal="center" vertical="center" wrapText="1"/>
      <protection/>
    </xf>
    <xf numFmtId="0" fontId="37" fillId="0" borderId="63" xfId="0" applyFont="1" applyBorder="1" applyAlignment="1" applyProtection="1">
      <alignment horizontal="center" vertical="center" wrapText="1"/>
      <protection/>
    </xf>
    <xf numFmtId="17" fontId="2" fillId="12" borderId="69" xfId="101" applyNumberFormat="1" applyFont="1" applyFill="1" applyBorder="1" applyAlignment="1" applyProtection="1">
      <alignment horizontal="center" vertical="center" wrapText="1"/>
      <protection/>
    </xf>
    <xf numFmtId="17" fontId="2" fillId="12" borderId="51" xfId="101" applyNumberFormat="1" applyFont="1" applyFill="1" applyBorder="1" applyAlignment="1" applyProtection="1">
      <alignment horizontal="center" vertical="center" wrapText="1"/>
      <protection/>
    </xf>
    <xf numFmtId="17" fontId="2" fillId="12" borderId="55" xfId="101" applyNumberFormat="1" applyFont="1" applyFill="1" applyBorder="1" applyAlignment="1" applyProtection="1">
      <alignment horizontal="center" vertical="center" wrapText="1"/>
      <protection/>
    </xf>
    <xf numFmtId="17" fontId="2" fillId="12" borderId="30" xfId="101" applyNumberFormat="1" applyFont="1" applyFill="1" applyBorder="1" applyAlignment="1" applyProtection="1">
      <alignment horizontal="center" vertical="center" wrapText="1"/>
      <protection/>
    </xf>
    <xf numFmtId="17" fontId="2" fillId="12" borderId="35" xfId="101" applyNumberFormat="1" applyFont="1" applyFill="1" applyBorder="1" applyAlignment="1" applyProtection="1">
      <alignment horizontal="center" vertical="center" wrapText="1"/>
      <protection/>
    </xf>
    <xf numFmtId="17" fontId="2" fillId="12" borderId="31" xfId="101" applyNumberFormat="1" applyFont="1" applyFill="1" applyBorder="1" applyAlignment="1" applyProtection="1">
      <alignment horizontal="center" vertical="center" wrapText="1"/>
      <protection/>
    </xf>
    <xf numFmtId="0" fontId="2" fillId="2" borderId="64" xfId="101" applyFont="1" applyFill="1" applyBorder="1" applyAlignment="1" applyProtection="1">
      <alignment horizontal="center" vertical="center" wrapText="1"/>
      <protection/>
    </xf>
    <xf numFmtId="0" fontId="2" fillId="2" borderId="33" xfId="101" applyFont="1" applyFill="1" applyBorder="1" applyAlignment="1" applyProtection="1">
      <alignment horizontal="center" vertical="center" wrapText="1"/>
      <protection/>
    </xf>
    <xf numFmtId="0" fontId="2" fillId="2" borderId="34" xfId="101" applyFont="1" applyFill="1" applyBorder="1" applyAlignment="1" applyProtection="1">
      <alignment horizontal="center" vertical="center" wrapText="1"/>
      <protection/>
    </xf>
    <xf numFmtId="0" fontId="2" fillId="2" borderId="65" xfId="101" applyFont="1" applyFill="1" applyBorder="1" applyAlignment="1" applyProtection="1">
      <alignment horizontal="center" vertical="center" wrapText="1"/>
      <protection/>
    </xf>
    <xf numFmtId="0" fontId="2" fillId="2" borderId="68" xfId="101" applyFont="1" applyFill="1" applyBorder="1" applyAlignment="1" applyProtection="1">
      <alignment horizontal="center" vertical="center" wrapText="1"/>
      <protection/>
    </xf>
    <xf numFmtId="0" fontId="2" fillId="2" borderId="63" xfId="101" applyFont="1" applyFill="1" applyBorder="1" applyAlignment="1" applyProtection="1">
      <alignment horizontal="center" vertical="center" wrapText="1"/>
      <protection/>
    </xf>
    <xf numFmtId="0" fontId="11" fillId="4" borderId="64" xfId="101" applyFont="1" applyFill="1" applyBorder="1" applyAlignment="1" applyProtection="1">
      <alignment horizontal="center" vertical="center" wrapText="1"/>
      <protection/>
    </xf>
    <xf numFmtId="0" fontId="11" fillId="4" borderId="33" xfId="101" applyFont="1" applyFill="1" applyBorder="1" applyAlignment="1" applyProtection="1">
      <alignment horizontal="center" vertical="center" wrapText="1"/>
      <protection/>
    </xf>
    <xf numFmtId="0" fontId="11" fillId="4" borderId="34" xfId="101" applyFont="1" applyFill="1" applyBorder="1" applyAlignment="1" applyProtection="1">
      <alignment horizontal="center" vertical="center" wrapText="1"/>
      <protection/>
    </xf>
    <xf numFmtId="0" fontId="11" fillId="4" borderId="65" xfId="101" applyFont="1" applyFill="1" applyBorder="1" applyAlignment="1" applyProtection="1">
      <alignment horizontal="center" vertical="center" wrapText="1"/>
      <protection/>
    </xf>
    <xf numFmtId="0" fontId="11" fillId="4" borderId="68" xfId="101" applyFont="1" applyFill="1" applyBorder="1" applyAlignment="1" applyProtection="1">
      <alignment horizontal="center" vertical="center" wrapText="1"/>
      <protection/>
    </xf>
    <xf numFmtId="0" fontId="11" fillId="4" borderId="63" xfId="101" applyFont="1" applyFill="1" applyBorder="1" applyAlignment="1" applyProtection="1">
      <alignment horizontal="center" vertical="center" wrapText="1"/>
      <protection/>
    </xf>
    <xf numFmtId="0" fontId="13" fillId="2" borderId="28" xfId="0" applyFont="1" applyFill="1" applyBorder="1" applyAlignment="1" applyProtection="1">
      <alignment horizontal="center" vertical="center" wrapText="1"/>
      <protection/>
    </xf>
    <xf numFmtId="0" fontId="13" fillId="2" borderId="29" xfId="0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0" fontId="11" fillId="2" borderId="59" xfId="0" applyFont="1" applyFill="1" applyBorder="1" applyAlignment="1" applyProtection="1">
      <alignment horizontal="center" vertical="center" wrapText="1"/>
      <protection/>
    </xf>
    <xf numFmtId="0" fontId="11" fillId="2" borderId="61" xfId="0" applyFont="1" applyFill="1" applyBorder="1" applyAlignment="1" applyProtection="1">
      <alignment horizontal="center" vertical="center" wrapText="1"/>
      <protection/>
    </xf>
    <xf numFmtId="0" fontId="11" fillId="2" borderId="33" xfId="0" applyFont="1" applyFill="1" applyBorder="1" applyAlignment="1" applyProtection="1">
      <alignment horizontal="center" vertical="center" wrapText="1"/>
      <protection/>
    </xf>
    <xf numFmtId="0" fontId="6" fillId="56" borderId="33" xfId="0" applyFont="1" applyFill="1" applyBorder="1" applyAlignment="1" applyProtection="1">
      <alignment horizontal="center" vertical="center" wrapText="1"/>
      <protection/>
    </xf>
    <xf numFmtId="0" fontId="6" fillId="56" borderId="34" xfId="0" applyFont="1" applyFill="1" applyBorder="1" applyAlignment="1" applyProtection="1">
      <alignment horizontal="center" vertical="center" wrapText="1"/>
      <protection/>
    </xf>
    <xf numFmtId="0" fontId="6" fillId="56" borderId="68" xfId="0" applyFont="1" applyFill="1" applyBorder="1" applyAlignment="1" applyProtection="1">
      <alignment horizontal="center" vertical="center" wrapText="1"/>
      <protection/>
    </xf>
    <xf numFmtId="0" fontId="6" fillId="56" borderId="63" xfId="0" applyFont="1" applyFill="1" applyBorder="1" applyAlignment="1" applyProtection="1">
      <alignment horizontal="center" vertical="center" wrapText="1"/>
      <protection/>
    </xf>
    <xf numFmtId="0" fontId="83" fillId="0" borderId="33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Border="1" applyAlignment="1" applyProtection="1">
      <alignment horizontal="center" vertical="center" wrapText="1"/>
      <protection/>
    </xf>
    <xf numFmtId="0" fontId="83" fillId="0" borderId="64" xfId="0" applyFont="1" applyFill="1" applyBorder="1" applyAlignment="1" applyProtection="1">
      <alignment horizontal="center" vertical="center" wrapText="1"/>
      <protection/>
    </xf>
    <xf numFmtId="0" fontId="83" fillId="0" borderId="34" xfId="0" applyFont="1" applyFill="1" applyBorder="1" applyAlignment="1" applyProtection="1">
      <alignment horizontal="center" vertical="center" wrapText="1"/>
      <protection/>
    </xf>
    <xf numFmtId="0" fontId="83" fillId="0" borderId="65" xfId="0" applyFont="1" applyFill="1" applyBorder="1" applyAlignment="1" applyProtection="1">
      <alignment horizontal="center" vertical="center" wrapText="1"/>
      <protection/>
    </xf>
    <xf numFmtId="0" fontId="83" fillId="0" borderId="68" xfId="0" applyFont="1" applyFill="1" applyBorder="1" applyAlignment="1" applyProtection="1">
      <alignment horizontal="center" vertical="center" wrapText="1"/>
      <protection/>
    </xf>
    <xf numFmtId="0" fontId="83" fillId="0" borderId="6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77" fillId="0" borderId="0" xfId="0" applyFont="1" applyBorder="1" applyAlignment="1" applyProtection="1">
      <alignment horizontal="left" vertical="top"/>
      <protection/>
    </xf>
    <xf numFmtId="0" fontId="77" fillId="0" borderId="68" xfId="0" applyFont="1" applyBorder="1" applyAlignment="1" applyProtection="1">
      <alignment horizontal="center" vertical="top"/>
      <protection/>
    </xf>
    <xf numFmtId="0" fontId="77" fillId="0" borderId="0" xfId="0" applyFont="1" applyFill="1" applyBorder="1" applyAlignment="1" applyProtection="1">
      <alignment horizontal="center" wrapText="1"/>
      <protection/>
    </xf>
    <xf numFmtId="1" fontId="0" fillId="0" borderId="59" xfId="0" applyNumberFormat="1" applyBorder="1" applyAlignment="1" applyProtection="1">
      <alignment horizontal="center" vertical="center"/>
      <protection/>
    </xf>
    <xf numFmtId="1" fontId="0" fillId="0" borderId="61" xfId="0" applyNumberFormat="1" applyBorder="1" applyAlignment="1" applyProtection="1">
      <alignment horizontal="center" vertical="center"/>
      <protection/>
    </xf>
    <xf numFmtId="1" fontId="0" fillId="0" borderId="60" xfId="0" applyNumberFormat="1" applyBorder="1" applyAlignment="1" applyProtection="1">
      <alignment horizontal="center" vertical="center"/>
      <protection/>
    </xf>
    <xf numFmtId="0" fontId="12" fillId="2" borderId="53" xfId="0" applyFont="1" applyFill="1" applyBorder="1" applyAlignment="1" applyProtection="1">
      <alignment horizontal="center" vertical="center" wrapText="1"/>
      <protection/>
    </xf>
    <xf numFmtId="0" fontId="13" fillId="2" borderId="56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0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Hyperlink" xfId="78"/>
    <cellStyle name="Hipervínculo 2" xfId="79"/>
    <cellStyle name="Followed Hyperlink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Moneda 2" xfId="87"/>
    <cellStyle name="Moneda 3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rmal_Hoja2" xfId="101"/>
    <cellStyle name="Notas" xfId="102"/>
    <cellStyle name="Notas 2" xfId="103"/>
    <cellStyle name="Percent" xfId="104"/>
    <cellStyle name="Porcentaje 2" xfId="105"/>
    <cellStyle name="Salida" xfId="106"/>
    <cellStyle name="Salida 2" xfId="107"/>
    <cellStyle name="Texto de advertencia" xfId="108"/>
    <cellStyle name="Texto de advertencia 2" xfId="109"/>
    <cellStyle name="Texto explicativo" xfId="110"/>
    <cellStyle name="Texto explicativo 2" xfId="111"/>
    <cellStyle name="Título" xfId="112"/>
    <cellStyle name="Título 2" xfId="113"/>
    <cellStyle name="Título 2 2" xfId="114"/>
    <cellStyle name="Título 3" xfId="115"/>
    <cellStyle name="Título 3 2" xfId="116"/>
    <cellStyle name="Título 4" xfId="117"/>
    <cellStyle name="Total" xfId="118"/>
    <cellStyle name="Total 2" xfId="119"/>
  </cellStyles>
  <dxfs count="1371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 patternType="lightUp">
          <bgColor theme="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63</xdr:col>
      <xdr:colOff>28575</xdr:colOff>
      <xdr:row>0</xdr:row>
      <xdr:rowOff>66675</xdr:rowOff>
    </xdr:from>
    <xdr:to>
      <xdr:col>65</xdr:col>
      <xdr:colOff>333375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1484" t="46875" r="59375" b="34153"/>
        <a:stretch>
          <a:fillRect/>
        </a:stretch>
      </xdr:blipFill>
      <xdr:spPr>
        <a:xfrm>
          <a:off x="30651450" y="66675"/>
          <a:ext cx="12001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304800</xdr:colOff>
      <xdr:row>0</xdr:row>
      <xdr:rowOff>171450</xdr:rowOff>
    </xdr:from>
    <xdr:to>
      <xdr:col>5</xdr:col>
      <xdr:colOff>561975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1450"/>
          <a:ext cx="3752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61</xdr:col>
      <xdr:colOff>28575</xdr:colOff>
      <xdr:row>0</xdr:row>
      <xdr:rowOff>66675</xdr:rowOff>
    </xdr:from>
    <xdr:to>
      <xdr:col>63</xdr:col>
      <xdr:colOff>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1484" t="46875" r="59375" b="34153"/>
        <a:stretch>
          <a:fillRect/>
        </a:stretch>
      </xdr:blipFill>
      <xdr:spPr>
        <a:xfrm>
          <a:off x="23183850" y="66675"/>
          <a:ext cx="5810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304800</xdr:colOff>
      <xdr:row>0</xdr:row>
      <xdr:rowOff>171450</xdr:rowOff>
    </xdr:from>
    <xdr:to>
      <xdr:col>3</xdr:col>
      <xdr:colOff>561975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1450"/>
          <a:ext cx="3752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FERME@S" TargetMode="External" /><Relationship Id="rId2" Type="http://schemas.openxmlformats.org/officeDocument/2006/relationships/hyperlink" Target="mailto:BACTERIOLOG@S" TargetMode="External" /><Relationship Id="rId3" Type="http://schemas.openxmlformats.org/officeDocument/2006/relationships/hyperlink" Target="mailto:ODONTOLOG@S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NFERME@S" TargetMode="External" /><Relationship Id="rId2" Type="http://schemas.openxmlformats.org/officeDocument/2006/relationships/hyperlink" Target="mailto:BACTERIOLOG@S" TargetMode="External" /><Relationship Id="rId3" Type="http://schemas.openxmlformats.org/officeDocument/2006/relationships/hyperlink" Target="mailto:ODONTOLOG@S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H66"/>
  <sheetViews>
    <sheetView tabSelected="1" view="pageBreakPreview" zoomScale="70" zoomScaleNormal="60" zoomScaleSheetLayoutView="70" zoomScalePageLayoutView="0" workbookViewId="0" topLeftCell="A1">
      <pane xSplit="6" ySplit="10" topLeftCell="G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U42" sqref="AU42"/>
    </sheetView>
  </sheetViews>
  <sheetFormatPr defaultColWidth="12.7109375" defaultRowHeight="15"/>
  <cols>
    <col min="1" max="2" width="0" style="22" hidden="1" customWidth="1"/>
    <col min="3" max="3" width="4.57421875" style="20" customWidth="1"/>
    <col min="4" max="4" width="8.57421875" style="20" customWidth="1"/>
    <col min="5" max="5" width="39.28125" style="20" customWidth="1"/>
    <col min="6" max="6" width="24.140625" style="20" customWidth="1"/>
    <col min="7" max="68" width="6.7109375" style="20" customWidth="1"/>
    <col min="69" max="69" width="7.421875" style="21" customWidth="1"/>
    <col min="70" max="70" width="8.8515625" style="21" customWidth="1"/>
    <col min="71" max="74" width="6.421875" style="20" customWidth="1"/>
    <col min="75" max="75" width="9.421875" style="21" customWidth="1"/>
    <col min="76" max="76" width="7.421875" style="20" customWidth="1"/>
    <col min="77" max="77" width="6.8515625" style="20" customWidth="1"/>
    <col min="78" max="79" width="6.421875" style="20" customWidth="1"/>
    <col min="80" max="80" width="9.421875" style="21" customWidth="1"/>
    <col min="81" max="81" width="10.57421875" style="21" customWidth="1"/>
    <col min="82" max="82" width="7.421875" style="20" customWidth="1"/>
    <col min="83" max="84" width="6.421875" style="20" customWidth="1"/>
    <col min="85" max="86" width="8.8515625" style="21" customWidth="1"/>
    <col min="87" max="87" width="9.421875" style="21" customWidth="1"/>
    <col min="88" max="89" width="6.421875" style="20" customWidth="1"/>
    <col min="90" max="90" width="7.28125" style="21" customWidth="1"/>
    <col min="91" max="91" width="9.421875" style="21" customWidth="1"/>
    <col min="92" max="92" width="6.8515625" style="20" customWidth="1"/>
    <col min="93" max="96" width="7.28125" style="20" customWidth="1"/>
    <col min="97" max="98" width="6.421875" style="20" customWidth="1"/>
    <col min="99" max="99" width="11.421875" style="20" customWidth="1"/>
    <col min="100" max="100" width="12.7109375" style="20" customWidth="1"/>
    <col min="101" max="101" width="11.421875" style="20" customWidth="1"/>
    <col min="102" max="102" width="13.00390625" style="20" customWidth="1"/>
    <col min="103" max="104" width="11.421875" style="20" customWidth="1"/>
    <col min="105" max="105" width="12.8515625" style="20" customWidth="1"/>
    <col min="106" max="106" width="14.7109375" style="20" customWidth="1"/>
    <col min="107" max="107" width="15.140625" style="20" customWidth="1"/>
    <col min="108" max="108" width="14.421875" style="20" customWidth="1"/>
    <col min="109" max="109" width="7.28125" style="20" customWidth="1"/>
    <col min="110" max="16384" width="12.7109375" style="20" customWidth="1"/>
  </cols>
  <sheetData>
    <row r="1" spans="1:99" ht="18" customHeight="1">
      <c r="A1" s="141" t="s">
        <v>148</v>
      </c>
      <c r="B1" s="141">
        <v>31</v>
      </c>
      <c r="C1" s="228"/>
      <c r="D1" s="229"/>
      <c r="E1" s="229"/>
      <c r="F1" s="230"/>
      <c r="G1" s="224" t="s">
        <v>3</v>
      </c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52"/>
      <c r="AS1" s="246" t="str">
        <f>IF(AK3="PLANTA","Versión 3,1","Versión 1,1")</f>
        <v>Versión 3,1</v>
      </c>
      <c r="AT1" s="247"/>
      <c r="AU1" s="247"/>
      <c r="AV1" s="247"/>
      <c r="AW1" s="247"/>
      <c r="AX1" s="247"/>
      <c r="AY1" s="247"/>
      <c r="AZ1" s="247"/>
      <c r="BA1" s="247"/>
      <c r="BB1" s="248"/>
      <c r="BC1" s="246" t="str">
        <f>IF(AK3="PLANTA","Codigo FR-RH-24","Codigo FR-RH-26")</f>
        <v>Codigo FR-RH-24</v>
      </c>
      <c r="BD1" s="247"/>
      <c r="BE1" s="247"/>
      <c r="BF1" s="247"/>
      <c r="BG1" s="247"/>
      <c r="BH1" s="247"/>
      <c r="BI1" s="247"/>
      <c r="BJ1" s="248"/>
      <c r="BK1" s="228"/>
      <c r="BL1" s="229"/>
      <c r="BM1" s="229"/>
      <c r="BN1" s="229"/>
      <c r="BO1" s="229"/>
      <c r="BP1" s="230"/>
      <c r="BS1" s="23" t="s">
        <v>108</v>
      </c>
      <c r="BT1" s="23"/>
      <c r="BU1" s="23"/>
      <c r="BV1" s="23"/>
      <c r="BX1" s="23"/>
      <c r="BY1" s="23"/>
      <c r="BZ1" s="23"/>
      <c r="CA1" s="23"/>
      <c r="CD1" s="23"/>
      <c r="CE1" s="23"/>
      <c r="CF1" s="23"/>
      <c r="CG1" s="21" t="s">
        <v>109</v>
      </c>
      <c r="CJ1" s="23"/>
      <c r="CK1" s="23"/>
      <c r="CN1" s="23"/>
      <c r="CO1" s="23"/>
      <c r="CP1" s="23"/>
      <c r="CQ1" s="23"/>
      <c r="CR1" s="23"/>
      <c r="CS1" s="23"/>
      <c r="CT1" s="23"/>
      <c r="CU1" s="23"/>
    </row>
    <row r="2" spans="1:110" ht="18" customHeight="1" thickBot="1">
      <c r="A2" s="141" t="s">
        <v>149</v>
      </c>
      <c r="B2" s="141">
        <v>0</v>
      </c>
      <c r="C2" s="231"/>
      <c r="D2" s="232"/>
      <c r="E2" s="232"/>
      <c r="F2" s="233"/>
      <c r="G2" s="226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53"/>
      <c r="AS2" s="249"/>
      <c r="AT2" s="250"/>
      <c r="AU2" s="250"/>
      <c r="AV2" s="250"/>
      <c r="AW2" s="250"/>
      <c r="AX2" s="250"/>
      <c r="AY2" s="250"/>
      <c r="AZ2" s="250"/>
      <c r="BA2" s="250"/>
      <c r="BB2" s="251"/>
      <c r="BC2" s="249"/>
      <c r="BD2" s="250"/>
      <c r="BE2" s="250"/>
      <c r="BF2" s="250"/>
      <c r="BG2" s="250"/>
      <c r="BH2" s="250"/>
      <c r="BI2" s="250"/>
      <c r="BJ2" s="251"/>
      <c r="BK2" s="231"/>
      <c r="BL2" s="232"/>
      <c r="BM2" s="232"/>
      <c r="BN2" s="232"/>
      <c r="BO2" s="232"/>
      <c r="BP2" s="233"/>
      <c r="BS2" s="23"/>
      <c r="BT2" s="23"/>
      <c r="BU2" s="23"/>
      <c r="BV2" s="23"/>
      <c r="BX2" s="23"/>
      <c r="BY2" s="23"/>
      <c r="BZ2" s="23"/>
      <c r="CA2" s="23"/>
      <c r="CD2" s="23"/>
      <c r="CE2" s="23"/>
      <c r="CF2" s="23"/>
      <c r="CJ2" s="23"/>
      <c r="CK2" s="23"/>
      <c r="CN2" s="23"/>
      <c r="CO2" s="23"/>
      <c r="CP2" s="23"/>
      <c r="CQ2" s="23"/>
      <c r="CR2" s="23"/>
      <c r="CS2" s="23"/>
      <c r="CT2" s="23"/>
      <c r="CU2" s="23"/>
      <c r="DB2" s="22"/>
      <c r="DC2" s="22"/>
      <c r="DD2" s="22"/>
      <c r="DE2" s="24"/>
      <c r="DF2" s="22"/>
    </row>
    <row r="3" spans="1:110" ht="18" customHeight="1">
      <c r="A3" s="141" t="s">
        <v>150</v>
      </c>
      <c r="B3" s="141">
        <v>31</v>
      </c>
      <c r="C3" s="231"/>
      <c r="D3" s="232"/>
      <c r="E3" s="232"/>
      <c r="F3" s="233"/>
      <c r="G3" s="224" t="str">
        <f>IF(AK3="PLANTA","CUADRO DE TURNO PARA PERSONAL DE","AGENDA CONCERTADA DE TRABAJO PARA EL PERSONAL PARA")</f>
        <v>CUADRO DE TURNO PARA PERSONAL DE</v>
      </c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78" t="s">
        <v>137</v>
      </c>
      <c r="AL3" s="278"/>
      <c r="AM3" s="278"/>
      <c r="AN3" s="278"/>
      <c r="AO3" s="278"/>
      <c r="AP3" s="278"/>
      <c r="AQ3" s="278"/>
      <c r="AR3" s="279"/>
      <c r="AS3" s="218" t="s">
        <v>83</v>
      </c>
      <c r="AT3" s="219"/>
      <c r="AU3" s="219"/>
      <c r="AV3" s="219"/>
      <c r="AW3" s="219"/>
      <c r="AX3" s="219"/>
      <c r="AY3" s="219"/>
      <c r="AZ3" s="219"/>
      <c r="BA3" s="219"/>
      <c r="BB3" s="220"/>
      <c r="BC3" s="246" t="s">
        <v>2</v>
      </c>
      <c r="BD3" s="247"/>
      <c r="BE3" s="247"/>
      <c r="BF3" s="247"/>
      <c r="BG3" s="247"/>
      <c r="BH3" s="247"/>
      <c r="BI3" s="247"/>
      <c r="BJ3" s="248"/>
      <c r="BK3" s="231"/>
      <c r="BL3" s="232"/>
      <c r="BM3" s="232"/>
      <c r="BN3" s="232"/>
      <c r="BO3" s="232"/>
      <c r="BP3" s="233"/>
      <c r="BS3" s="81"/>
      <c r="BT3" s="24"/>
      <c r="BU3" s="24"/>
      <c r="BV3" s="24"/>
      <c r="BX3" s="23"/>
      <c r="BY3" s="24"/>
      <c r="BZ3" s="24"/>
      <c r="CA3" s="24"/>
      <c r="CD3" s="23"/>
      <c r="CE3" s="24"/>
      <c r="CF3" s="24"/>
      <c r="CJ3" s="24"/>
      <c r="CK3" s="24"/>
      <c r="CN3" s="23"/>
      <c r="CO3" s="24"/>
      <c r="CP3" s="24"/>
      <c r="CQ3" s="24"/>
      <c r="CR3" s="24"/>
      <c r="CS3" s="24"/>
      <c r="CT3" s="24"/>
      <c r="CU3" s="23"/>
      <c r="DB3" s="88"/>
      <c r="DC3" s="22"/>
      <c r="DD3" s="87"/>
      <c r="DE3" s="87"/>
      <c r="DF3" s="85"/>
    </row>
    <row r="4" spans="1:99" ht="18" customHeight="1" thickBot="1">
      <c r="A4" s="141" t="s">
        <v>151</v>
      </c>
      <c r="B4" s="141">
        <v>0</v>
      </c>
      <c r="C4" s="234"/>
      <c r="D4" s="235"/>
      <c r="E4" s="235"/>
      <c r="F4" s="236"/>
      <c r="G4" s="226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80"/>
      <c r="AL4" s="280"/>
      <c r="AM4" s="280"/>
      <c r="AN4" s="280"/>
      <c r="AO4" s="280"/>
      <c r="AP4" s="280"/>
      <c r="AQ4" s="280"/>
      <c r="AR4" s="281"/>
      <c r="AS4" s="221"/>
      <c r="AT4" s="222"/>
      <c r="AU4" s="222"/>
      <c r="AV4" s="222"/>
      <c r="AW4" s="222"/>
      <c r="AX4" s="222"/>
      <c r="AY4" s="222"/>
      <c r="AZ4" s="222"/>
      <c r="BA4" s="222"/>
      <c r="BB4" s="223"/>
      <c r="BC4" s="249"/>
      <c r="BD4" s="250"/>
      <c r="BE4" s="250"/>
      <c r="BF4" s="250"/>
      <c r="BG4" s="250"/>
      <c r="BH4" s="250"/>
      <c r="BI4" s="250"/>
      <c r="BJ4" s="251"/>
      <c r="BK4" s="234"/>
      <c r="BL4" s="235"/>
      <c r="BM4" s="235"/>
      <c r="BN4" s="235"/>
      <c r="BO4" s="235"/>
      <c r="BP4" s="236"/>
      <c r="BS4" s="23"/>
      <c r="BT4" s="25"/>
      <c r="BU4" s="25"/>
      <c r="BV4" s="25"/>
      <c r="BX4" s="23"/>
      <c r="BY4" s="25"/>
      <c r="BZ4" s="25"/>
      <c r="CA4" s="25"/>
      <c r="CD4" s="23"/>
      <c r="CE4" s="25"/>
      <c r="CF4" s="25"/>
      <c r="CJ4" s="25"/>
      <c r="CK4" s="25"/>
      <c r="CN4" s="23"/>
      <c r="CO4" s="25"/>
      <c r="CP4" s="25"/>
      <c r="CQ4" s="25"/>
      <c r="CR4" s="25"/>
      <c r="CS4" s="25"/>
      <c r="CT4" s="25"/>
      <c r="CU4" s="23"/>
    </row>
    <row r="5" spans="1:99" ht="8.25" customHeight="1" thickBot="1">
      <c r="A5" s="141" t="s">
        <v>152</v>
      </c>
      <c r="B5" s="141">
        <v>31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7"/>
      <c r="BR5" s="27"/>
      <c r="BS5" s="26"/>
      <c r="BT5" s="26"/>
      <c r="BU5" s="26"/>
      <c r="BV5" s="26"/>
      <c r="BW5" s="27"/>
      <c r="BX5" s="26"/>
      <c r="BY5" s="26"/>
      <c r="BZ5" s="26"/>
      <c r="CA5" s="26"/>
      <c r="CB5" s="27"/>
      <c r="CC5" s="27"/>
      <c r="CD5" s="26"/>
      <c r="CE5" s="26"/>
      <c r="CF5" s="26"/>
      <c r="CG5" s="27"/>
      <c r="CH5" s="27"/>
      <c r="CI5" s="27"/>
      <c r="CJ5" s="26"/>
      <c r="CK5" s="26"/>
      <c r="CL5" s="27"/>
      <c r="CM5" s="27"/>
      <c r="CN5" s="26"/>
      <c r="CO5" s="26"/>
      <c r="CP5" s="26"/>
      <c r="CQ5" s="26"/>
      <c r="CR5" s="26"/>
      <c r="CS5" s="26"/>
      <c r="CT5" s="26"/>
      <c r="CU5" s="26"/>
    </row>
    <row r="6" spans="1:99" s="28" customFormat="1" ht="21" customHeight="1" thickBot="1">
      <c r="A6" s="141" t="s">
        <v>142</v>
      </c>
      <c r="B6" s="141">
        <v>0</v>
      </c>
      <c r="C6" s="237" t="s">
        <v>26</v>
      </c>
      <c r="D6" s="238"/>
      <c r="E6" s="238"/>
      <c r="F6" s="238"/>
      <c r="G6" s="260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2"/>
      <c r="Z6" s="254" t="s">
        <v>148</v>
      </c>
      <c r="AA6" s="255"/>
      <c r="AB6" s="255"/>
      <c r="AC6" s="255"/>
      <c r="AD6" s="256"/>
      <c r="AE6" s="266">
        <v>2021</v>
      </c>
      <c r="AF6" s="267"/>
      <c r="AG6" s="267"/>
      <c r="AH6" s="267"/>
      <c r="AI6" s="267"/>
      <c r="AJ6" s="268"/>
      <c r="AK6" s="208" t="s">
        <v>8</v>
      </c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10"/>
      <c r="AW6" s="205"/>
      <c r="AX6" s="206"/>
      <c r="AY6" s="243" t="s">
        <v>19</v>
      </c>
      <c r="AZ6" s="244"/>
      <c r="BA6" s="244"/>
      <c r="BB6" s="244"/>
      <c r="BC6" s="245"/>
      <c r="BD6" s="188"/>
      <c r="BE6" s="189"/>
      <c r="BF6" s="190" t="s">
        <v>16</v>
      </c>
      <c r="BG6" s="191"/>
      <c r="BH6" s="191"/>
      <c r="BI6" s="191"/>
      <c r="BJ6" s="191"/>
      <c r="BK6" s="191"/>
      <c r="BL6" s="192"/>
      <c r="BM6" s="186" t="s">
        <v>143</v>
      </c>
      <c r="BN6" s="187"/>
      <c r="BQ6" s="29"/>
      <c r="BR6" s="29"/>
      <c r="BW6" s="29"/>
      <c r="CB6" s="29"/>
      <c r="CC6" s="29"/>
      <c r="CG6" s="29"/>
      <c r="CH6" s="29"/>
      <c r="CI6" s="29"/>
      <c r="CL6" s="29"/>
      <c r="CM6" s="29"/>
      <c r="CU6" s="30"/>
    </row>
    <row r="7" spans="1:111" s="28" customFormat="1" ht="21.75" thickBot="1">
      <c r="A7" s="141" t="s">
        <v>153</v>
      </c>
      <c r="B7" s="141">
        <v>31</v>
      </c>
      <c r="C7" s="239"/>
      <c r="D7" s="240"/>
      <c r="E7" s="240"/>
      <c r="F7" s="240"/>
      <c r="G7" s="263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5"/>
      <c r="Z7" s="257"/>
      <c r="AA7" s="258"/>
      <c r="AB7" s="258"/>
      <c r="AC7" s="258"/>
      <c r="AD7" s="259"/>
      <c r="AE7" s="269"/>
      <c r="AF7" s="270"/>
      <c r="AG7" s="270"/>
      <c r="AH7" s="270"/>
      <c r="AI7" s="270"/>
      <c r="AJ7" s="271"/>
      <c r="AK7" s="213" t="s">
        <v>9</v>
      </c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05"/>
      <c r="AX7" s="206"/>
      <c r="AY7" s="215" t="s">
        <v>20</v>
      </c>
      <c r="AZ7" s="216"/>
      <c r="BA7" s="216"/>
      <c r="BB7" s="216"/>
      <c r="BC7" s="217"/>
      <c r="BD7" s="188"/>
      <c r="BE7" s="189"/>
      <c r="BF7" s="193"/>
      <c r="BG7" s="194"/>
      <c r="BH7" s="194"/>
      <c r="BI7" s="194"/>
      <c r="BJ7" s="194"/>
      <c r="BK7" s="194"/>
      <c r="BL7" s="195"/>
      <c r="BM7" s="186"/>
      <c r="BN7" s="187"/>
      <c r="BQ7" s="79"/>
      <c r="BR7" s="29"/>
      <c r="BW7" s="79"/>
      <c r="CB7" s="29"/>
      <c r="CC7" s="29"/>
      <c r="CG7" s="29"/>
      <c r="CH7" s="29"/>
      <c r="CI7" s="29"/>
      <c r="CL7" s="79"/>
      <c r="CM7" s="29"/>
      <c r="CU7" s="30"/>
      <c r="DE7" s="22"/>
      <c r="DF7" s="22"/>
      <c r="DG7" s="22"/>
    </row>
    <row r="8" spans="1:108" s="16" customFormat="1" ht="18.75" customHeight="1" thickBot="1">
      <c r="A8" s="141" t="s">
        <v>154</v>
      </c>
      <c r="B8" s="141">
        <v>31</v>
      </c>
      <c r="C8" s="3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32"/>
      <c r="AA8" s="32"/>
      <c r="AB8" s="32"/>
      <c r="AC8" s="32"/>
      <c r="AD8" s="32"/>
      <c r="AE8" s="11"/>
      <c r="AF8" s="11"/>
      <c r="AG8" s="11"/>
      <c r="AH8" s="11"/>
      <c r="AI8" s="11"/>
      <c r="AJ8" s="11"/>
      <c r="AK8" s="33"/>
      <c r="AL8" s="33"/>
      <c r="AM8" s="33"/>
      <c r="AN8" s="106"/>
      <c r="AO8" s="33"/>
      <c r="AP8" s="34"/>
      <c r="AQ8" s="35"/>
      <c r="AR8" s="35"/>
      <c r="AS8" s="36"/>
      <c r="AT8" s="37"/>
      <c r="AU8" s="37"/>
      <c r="AV8" s="37"/>
      <c r="AW8" s="37"/>
      <c r="AX8" s="37"/>
      <c r="AY8" s="37"/>
      <c r="AZ8" s="37"/>
      <c r="BA8" s="38"/>
      <c r="BB8" s="39"/>
      <c r="BC8" s="17"/>
      <c r="BD8" s="17"/>
      <c r="BE8" s="17"/>
      <c r="BF8" s="17"/>
      <c r="BG8" s="17"/>
      <c r="BH8" s="17"/>
      <c r="BI8" s="17"/>
      <c r="BQ8" s="275" t="s">
        <v>36</v>
      </c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7"/>
      <c r="CK8" s="277"/>
      <c r="CL8" s="277"/>
      <c r="CM8" s="277"/>
      <c r="CN8" s="277"/>
      <c r="CO8" s="277"/>
      <c r="CP8" s="107"/>
      <c r="CQ8" s="107"/>
      <c r="CR8" s="110"/>
      <c r="CS8" s="107"/>
      <c r="CT8" s="107"/>
      <c r="CU8" s="197" t="s">
        <v>7</v>
      </c>
      <c r="CW8" s="83"/>
      <c r="CX8" s="83"/>
      <c r="CY8" s="83"/>
      <c r="CZ8" s="83"/>
      <c r="DA8" s="83"/>
      <c r="DB8" s="83"/>
      <c r="DC8" s="83"/>
      <c r="DD8" s="83"/>
    </row>
    <row r="9" spans="1:111" ht="15.75" customHeight="1" thickBot="1">
      <c r="A9" s="141" t="s">
        <v>155</v>
      </c>
      <c r="B9" s="141">
        <v>0</v>
      </c>
      <c r="C9" s="197" t="s">
        <v>14</v>
      </c>
      <c r="D9" s="241" t="s">
        <v>27</v>
      </c>
      <c r="E9" s="199" t="s">
        <v>18</v>
      </c>
      <c r="F9" s="201" t="s">
        <v>0</v>
      </c>
      <c r="G9" s="179" t="s">
        <v>89</v>
      </c>
      <c r="H9" s="180"/>
      <c r="I9" s="179" t="s">
        <v>88</v>
      </c>
      <c r="J9" s="180"/>
      <c r="K9" s="179" t="s">
        <v>89</v>
      </c>
      <c r="L9" s="180"/>
      <c r="M9" s="179" t="s">
        <v>1</v>
      </c>
      <c r="N9" s="180"/>
      <c r="O9" s="179" t="s">
        <v>112</v>
      </c>
      <c r="P9" s="180"/>
      <c r="Q9" s="179" t="s">
        <v>113</v>
      </c>
      <c r="R9" s="180"/>
      <c r="S9" s="179" t="s">
        <v>86</v>
      </c>
      <c r="T9" s="180"/>
      <c r="U9" s="179" t="s">
        <v>87</v>
      </c>
      <c r="V9" s="180"/>
      <c r="W9" s="179" t="s">
        <v>88</v>
      </c>
      <c r="X9" s="180"/>
      <c r="Y9" s="179" t="s">
        <v>89</v>
      </c>
      <c r="Z9" s="180"/>
      <c r="AA9" s="179" t="s">
        <v>85</v>
      </c>
      <c r="AB9" s="180"/>
      <c r="AC9" s="179" t="s">
        <v>112</v>
      </c>
      <c r="AD9" s="180"/>
      <c r="AE9" s="179" t="s">
        <v>113</v>
      </c>
      <c r="AF9" s="180"/>
      <c r="AG9" s="179" t="s">
        <v>86</v>
      </c>
      <c r="AH9" s="180"/>
      <c r="AI9" s="179" t="s">
        <v>87</v>
      </c>
      <c r="AJ9" s="180"/>
      <c r="AK9" s="179" t="s">
        <v>88</v>
      </c>
      <c r="AL9" s="180"/>
      <c r="AM9" s="179" t="s">
        <v>89</v>
      </c>
      <c r="AN9" s="180"/>
      <c r="AO9" s="179" t="s">
        <v>1</v>
      </c>
      <c r="AP9" s="180"/>
      <c r="AQ9" s="179" t="s">
        <v>112</v>
      </c>
      <c r="AR9" s="180"/>
      <c r="AS9" s="179" t="s">
        <v>113</v>
      </c>
      <c r="AT9" s="180"/>
      <c r="AU9" s="179" t="s">
        <v>86</v>
      </c>
      <c r="AV9" s="180"/>
      <c r="AW9" s="179" t="s">
        <v>87</v>
      </c>
      <c r="AX9" s="180"/>
      <c r="AY9" s="179" t="s">
        <v>88</v>
      </c>
      <c r="AZ9" s="180"/>
      <c r="BA9" s="179" t="s">
        <v>89</v>
      </c>
      <c r="BB9" s="180"/>
      <c r="BC9" s="179" t="s">
        <v>1</v>
      </c>
      <c r="BD9" s="180"/>
      <c r="BE9" s="179" t="s">
        <v>112</v>
      </c>
      <c r="BF9" s="180"/>
      <c r="BG9" s="179" t="s">
        <v>113</v>
      </c>
      <c r="BH9" s="180"/>
      <c r="BI9" s="179" t="s">
        <v>86</v>
      </c>
      <c r="BJ9" s="180"/>
      <c r="BK9" s="179" t="s">
        <v>87</v>
      </c>
      <c r="BL9" s="180"/>
      <c r="BM9" s="179" t="s">
        <v>88</v>
      </c>
      <c r="BN9" s="180"/>
      <c r="BO9" s="179" t="s">
        <v>89</v>
      </c>
      <c r="BP9" s="180"/>
      <c r="BQ9" s="293" t="s">
        <v>8</v>
      </c>
      <c r="BR9" s="294"/>
      <c r="BS9" s="294"/>
      <c r="BT9" s="294"/>
      <c r="BU9" s="294"/>
      <c r="BV9" s="295"/>
      <c r="BW9" s="293" t="s">
        <v>95</v>
      </c>
      <c r="BX9" s="294"/>
      <c r="BY9" s="294"/>
      <c r="BZ9" s="294"/>
      <c r="CA9" s="295"/>
      <c r="CB9" s="293" t="s">
        <v>96</v>
      </c>
      <c r="CC9" s="294"/>
      <c r="CD9" s="294"/>
      <c r="CE9" s="294"/>
      <c r="CF9" s="295"/>
      <c r="CG9" s="293" t="s">
        <v>90</v>
      </c>
      <c r="CH9" s="294"/>
      <c r="CI9" s="294"/>
      <c r="CJ9" s="294"/>
      <c r="CK9" s="295"/>
      <c r="CL9" s="293" t="s">
        <v>107</v>
      </c>
      <c r="CM9" s="294"/>
      <c r="CN9" s="294"/>
      <c r="CO9" s="294"/>
      <c r="CP9" s="294"/>
      <c r="CQ9" s="294"/>
      <c r="CR9" s="294"/>
      <c r="CS9" s="294"/>
      <c r="CT9" s="295"/>
      <c r="CU9" s="296"/>
      <c r="CX9" s="83"/>
      <c r="CY9" s="83"/>
      <c r="CZ9" s="83"/>
      <c r="DA9" s="83"/>
      <c r="DB9" s="83"/>
      <c r="DC9" s="83"/>
      <c r="DD9" s="84"/>
      <c r="DE9" s="84"/>
      <c r="DF9" s="84"/>
      <c r="DG9" s="84"/>
    </row>
    <row r="10" spans="1:112" ht="24.75" customHeight="1" thickBot="1">
      <c r="A10" s="141" t="s">
        <v>156</v>
      </c>
      <c r="B10" s="141">
        <v>31</v>
      </c>
      <c r="C10" s="198"/>
      <c r="D10" s="242"/>
      <c r="E10" s="200"/>
      <c r="F10" s="202"/>
      <c r="G10" s="211">
        <v>1</v>
      </c>
      <c r="H10" s="212"/>
      <c r="I10" s="182">
        <v>2</v>
      </c>
      <c r="J10" s="196"/>
      <c r="K10" s="181">
        <v>3</v>
      </c>
      <c r="L10" s="181"/>
      <c r="M10" s="211">
        <v>4</v>
      </c>
      <c r="N10" s="212"/>
      <c r="O10" s="181">
        <v>5</v>
      </c>
      <c r="P10" s="181"/>
      <c r="Q10" s="182">
        <v>6</v>
      </c>
      <c r="R10" s="196"/>
      <c r="S10" s="181">
        <v>7</v>
      </c>
      <c r="T10" s="181"/>
      <c r="U10" s="182">
        <v>8</v>
      </c>
      <c r="V10" s="196"/>
      <c r="W10" s="181">
        <v>9</v>
      </c>
      <c r="X10" s="181"/>
      <c r="Y10" s="182">
        <v>10</v>
      </c>
      <c r="Z10" s="196"/>
      <c r="AA10" s="181">
        <v>11</v>
      </c>
      <c r="AB10" s="181"/>
      <c r="AC10" s="182">
        <v>12</v>
      </c>
      <c r="AD10" s="196"/>
      <c r="AE10" s="181">
        <v>13</v>
      </c>
      <c r="AF10" s="181"/>
      <c r="AG10" s="182">
        <v>14</v>
      </c>
      <c r="AH10" s="196"/>
      <c r="AI10" s="181">
        <v>15</v>
      </c>
      <c r="AJ10" s="181"/>
      <c r="AK10" s="182">
        <v>16</v>
      </c>
      <c r="AL10" s="196"/>
      <c r="AM10" s="181">
        <v>17</v>
      </c>
      <c r="AN10" s="181"/>
      <c r="AO10" s="182">
        <v>18</v>
      </c>
      <c r="AP10" s="196"/>
      <c r="AQ10" s="181">
        <v>19</v>
      </c>
      <c r="AR10" s="181"/>
      <c r="AS10" s="182">
        <v>20</v>
      </c>
      <c r="AT10" s="181"/>
      <c r="AU10" s="272">
        <v>21</v>
      </c>
      <c r="AV10" s="273"/>
      <c r="AW10" s="207">
        <v>22</v>
      </c>
      <c r="AX10" s="207"/>
      <c r="AY10" s="211">
        <v>23</v>
      </c>
      <c r="AZ10" s="212"/>
      <c r="BA10" s="182">
        <v>24</v>
      </c>
      <c r="BB10" s="196"/>
      <c r="BC10" s="182">
        <v>25</v>
      </c>
      <c r="BD10" s="196"/>
      <c r="BE10" s="182">
        <v>26</v>
      </c>
      <c r="BF10" s="196"/>
      <c r="BG10" s="181">
        <v>27</v>
      </c>
      <c r="BH10" s="181"/>
      <c r="BI10" s="182">
        <v>28</v>
      </c>
      <c r="BJ10" s="196"/>
      <c r="BK10" s="182">
        <v>29</v>
      </c>
      <c r="BL10" s="196"/>
      <c r="BM10" s="182">
        <v>30</v>
      </c>
      <c r="BN10" s="196"/>
      <c r="BO10" s="182">
        <f>VLOOKUP(Z6,$A$1:$B$12,2,FALSE)</f>
        <v>31</v>
      </c>
      <c r="BP10" s="181"/>
      <c r="BQ10" s="73" t="s">
        <v>91</v>
      </c>
      <c r="BR10" s="73" t="s">
        <v>92</v>
      </c>
      <c r="BS10" s="74" t="s">
        <v>97</v>
      </c>
      <c r="BT10" s="40" t="s">
        <v>94</v>
      </c>
      <c r="BU10" s="40" t="s">
        <v>135</v>
      </c>
      <c r="BV10" s="40" t="s">
        <v>136</v>
      </c>
      <c r="BW10" s="73" t="s">
        <v>98</v>
      </c>
      <c r="BX10" s="74" t="s">
        <v>99</v>
      </c>
      <c r="BY10" s="40" t="s">
        <v>100</v>
      </c>
      <c r="BZ10" s="40" t="s">
        <v>135</v>
      </c>
      <c r="CA10" s="40" t="s">
        <v>136</v>
      </c>
      <c r="CB10" s="73" t="s">
        <v>101</v>
      </c>
      <c r="CC10" s="73" t="s">
        <v>102</v>
      </c>
      <c r="CD10" s="74" t="s">
        <v>103</v>
      </c>
      <c r="CE10" s="40" t="s">
        <v>135</v>
      </c>
      <c r="CF10" s="40" t="s">
        <v>136</v>
      </c>
      <c r="CG10" s="73" t="s">
        <v>104</v>
      </c>
      <c r="CH10" s="73" t="s">
        <v>111</v>
      </c>
      <c r="CI10" s="73" t="s">
        <v>106</v>
      </c>
      <c r="CJ10" s="40" t="s">
        <v>135</v>
      </c>
      <c r="CK10" s="40" t="s">
        <v>136</v>
      </c>
      <c r="CL10" s="91" t="s">
        <v>91</v>
      </c>
      <c r="CM10" s="73" t="s">
        <v>92</v>
      </c>
      <c r="CN10" s="74" t="s">
        <v>97</v>
      </c>
      <c r="CO10" s="40" t="s">
        <v>94</v>
      </c>
      <c r="CP10" s="108">
        <v>4505</v>
      </c>
      <c r="CQ10" s="108" t="s">
        <v>134</v>
      </c>
      <c r="CR10" s="40" t="s">
        <v>146</v>
      </c>
      <c r="CS10" s="40" t="s">
        <v>135</v>
      </c>
      <c r="CT10" s="40" t="s">
        <v>136</v>
      </c>
      <c r="CU10" s="198"/>
      <c r="CV10" s="22"/>
      <c r="CW10" s="22"/>
      <c r="CX10" s="86"/>
      <c r="CY10" s="86"/>
      <c r="CZ10" s="86"/>
      <c r="DD10" s="22"/>
      <c r="DH10" s="86"/>
    </row>
    <row r="11" spans="1:112" ht="33" customHeight="1">
      <c r="A11" s="141" t="s">
        <v>157</v>
      </c>
      <c r="B11" s="141">
        <v>0</v>
      </c>
      <c r="C11" s="160">
        <v>1</v>
      </c>
      <c r="D11" s="163" t="s">
        <v>132</v>
      </c>
      <c r="E11" s="132"/>
      <c r="F11" s="19" t="s">
        <v>13</v>
      </c>
      <c r="G11" s="166"/>
      <c r="H11" s="167"/>
      <c r="I11" s="166"/>
      <c r="J11" s="167"/>
      <c r="K11" s="158"/>
      <c r="L11" s="159"/>
      <c r="M11" s="158"/>
      <c r="N11" s="159"/>
      <c r="O11" s="158"/>
      <c r="P11" s="159"/>
      <c r="Q11" s="158"/>
      <c r="R11" s="159"/>
      <c r="S11" s="158"/>
      <c r="T11" s="159"/>
      <c r="U11" s="158"/>
      <c r="V11" s="159"/>
      <c r="W11" s="158"/>
      <c r="X11" s="159"/>
      <c r="Y11" s="158"/>
      <c r="Z11" s="159"/>
      <c r="AA11" s="158"/>
      <c r="AB11" s="159"/>
      <c r="AC11" s="158"/>
      <c r="AD11" s="159"/>
      <c r="AE11" s="158"/>
      <c r="AF11" s="159"/>
      <c r="AG11" s="158"/>
      <c r="AH11" s="159"/>
      <c r="AI11" s="158"/>
      <c r="AJ11" s="159"/>
      <c r="AK11" s="158"/>
      <c r="AL11" s="159"/>
      <c r="AM11" s="158"/>
      <c r="AN11" s="159"/>
      <c r="AO11" s="158" t="s">
        <v>5</v>
      </c>
      <c r="AP11" s="159"/>
      <c r="AQ11" s="158" t="s">
        <v>11</v>
      </c>
      <c r="AR11" s="159"/>
      <c r="AS11" s="158" t="s">
        <v>127</v>
      </c>
      <c r="AT11" s="159"/>
      <c r="AU11" s="158" t="s">
        <v>11</v>
      </c>
      <c r="AV11" s="159"/>
      <c r="AW11" s="158" t="s">
        <v>5</v>
      </c>
      <c r="AX11" s="159"/>
      <c r="AY11" s="158" t="s">
        <v>11</v>
      </c>
      <c r="AZ11" s="159"/>
      <c r="BA11" s="158" t="s">
        <v>127</v>
      </c>
      <c r="BB11" s="159"/>
      <c r="BC11" s="158" t="s">
        <v>11</v>
      </c>
      <c r="BD11" s="159"/>
      <c r="BE11" s="158" t="s">
        <v>5</v>
      </c>
      <c r="BF11" s="159"/>
      <c r="BG11" s="158" t="s">
        <v>11</v>
      </c>
      <c r="BH11" s="159"/>
      <c r="BI11" s="158" t="s">
        <v>127</v>
      </c>
      <c r="BJ11" s="159"/>
      <c r="BK11" s="158" t="s">
        <v>11</v>
      </c>
      <c r="BL11" s="159"/>
      <c r="BM11" s="158" t="s">
        <v>5</v>
      </c>
      <c r="BN11" s="159"/>
      <c r="BO11" s="158"/>
      <c r="BP11" s="171"/>
      <c r="BQ11" s="153">
        <f>IF(D11="MD",(COUNTIF(G11:BP11,"CE")*8.5+_xlfn.SUMIFS(G13:BP13,G12:BP12,"TCEM")+_xlfn.SUMIFS(G13:BP13,G12:BP12,"TCET")),0)</f>
        <v>0</v>
      </c>
      <c r="BR11" s="155">
        <f>IF(D11="MD",((COUNTIF(G11:BP11,"PyP")*8.5))+(_xlfn.SUMIFS(G13:BP13,G12:BP12,"TPyPM")+(_xlfn.SUMIFS(G13:BP13,G12:BP12,"TPyPT"))),0)</f>
        <v>0</v>
      </c>
      <c r="BS11" s="172">
        <f>IF(D11="MD",COUNTIF(G11:BP11,"U")*24+COUNTIF(G11:BP11,"UD")*12+COUNTIF(G11:BP11,"UN")*12+_xlfn.SUMIFS(G13:BP13,G12:BP12,"TUM")+_xlfn.SUMIFS(G13:BP13,G12:BP12,"TUT")+_xlfn.SUMIFS(G13:BP13,G12:BP12,"TUN"),0)</f>
        <v>0</v>
      </c>
      <c r="BT11" s="168">
        <f>IF(D11="MD",COUNTIF(G11:BP11,"HOSPD")*12+COUNTIF(G11:BP11,"HOSPN")*12+_xlfn.SUMIFS(G13:BP13,G12:BP12,"THM")+_xlfn.SUMIFS(G13:BP13,G12:BP12,"THT")+_xlfn.SUMIFS(G13:BP13,G12:BP12,"THN"),0)</f>
        <v>0</v>
      </c>
      <c r="BU11" s="168">
        <f>IF(D11="MD",(COUNTIF(G11:BP11,"B")*12),0)</f>
        <v>0</v>
      </c>
      <c r="BV11" s="168">
        <f>+BQ11+BR11+BS11+BT11+BU11</f>
        <v>0</v>
      </c>
      <c r="BW11" s="153">
        <f>IF(D11="EN",((COUNTIF(G11:BP11,"PyP")*8.5))+(_xlfn.SUMIFS(G13:BP13,G12:BP12,"TPyPM")+(_xlfn.SUMIFS(G13:BP13,G12:BP12,"TPyPT"))),0)</f>
        <v>0</v>
      </c>
      <c r="BX11" s="172">
        <f>IF(D11="EN",COUNTIF(G11:BP11,"U")*24+COUNTIF(G11:BP11,"UD")*12+COUNTIF(G11:BP11,"UN")*12+_xlfn.SUMIFS(G13:BP13,G12:BP12,"TUM")+_xlfn.SUMIFS(G13:BP13,G12:BP12,"TUT")+_xlfn.SUMIFS(G13:BP13,G12:BP12,"TUN"),0)</f>
        <v>0</v>
      </c>
      <c r="BY11" s="183">
        <f>IF(D11="EN",+_xlfn.SUMIFS(G13:BP13,G12:BP12,"THM")+_xlfn.SUMIFS(G13:BP13,G12:BP12,"THT")+_xlfn.SUMIFS(G13:BP13,G12:BP12,"THN"),0)</f>
        <v>0</v>
      </c>
      <c r="BZ11" s="168">
        <f>IF(I11="EN",(COUNTIF(L11:BU11,"B")*12),0)</f>
        <v>0</v>
      </c>
      <c r="CA11" s="168">
        <f>+BW11+BX11+BY11+BZ11</f>
        <v>0</v>
      </c>
      <c r="CB11" s="153">
        <f>IF(D11="ODON",(COUNTIF(G11:BP11,"CE")*8.5+_xlfn.SUMIFS(G13:BP13,G12:BP12,"TCEM")+_xlfn.SUMIFS(G13:BP13,G12:BP12,"TCET")),0)</f>
        <v>0</v>
      </c>
      <c r="CC11" s="155">
        <f>IF(D11="ODON",((COUNTIF(G11:BP11,"PyP")*8.5))+(_xlfn.SUMIFS(G13:BP13,G12:BP12,"TPyPM")+(_xlfn.SUMIFS(G13:BP13,G12:BP12,"TPyPT"))),0)</f>
        <v>0</v>
      </c>
      <c r="CD11" s="168">
        <f>IF(D11="ODON",COUNTIF(G11:BP11,"U")*24+COUNTIF(G11:BP11,"UD")*12+COUNTIF(G11:BP11,"UN")*12+_xlfn.SUMIFS(G13:BP13,G12:BP12,"TUM")+_xlfn.SUMIFS(G13:BP13,G12:BP12,"TUT")+_xlfn.SUMIFS(G13:BP13,G12:BP12,"TUN"),0)</f>
        <v>0</v>
      </c>
      <c r="CE11" s="168">
        <f>IF(N11="MD",(COUNTIF(Q11:BZ11,"B")*12),0)</f>
        <v>0</v>
      </c>
      <c r="CF11" s="183">
        <f>CB11+CC11+CD11+CE11</f>
        <v>0</v>
      </c>
      <c r="CG11" s="153">
        <f>IF(D11="BAC",(COUNTIF(G11:BP11,"CE")*8.5),0)</f>
        <v>0</v>
      </c>
      <c r="CH11" s="155">
        <f>IF(D11="BAC",((COUNTIF(G11:BP11,"PyP")*8.5))+(_xlfn.SUMIFS(G13:BP13,G12:BP12,"TPyPM")+(_xlfn.SUMIFS(G13:BP13,G12:BP12,"TPyPT"))),0)</f>
        <v>0</v>
      </c>
      <c r="CI11" s="150">
        <f>IF(D11="BAC",(_xlfn.SUMIFS(G13:BP13,G12:BP12,"TUM")+_xlfn.SUMIFS(G13:BP13,G12:BP12,"TUT")+_xlfn.SUMIFS(G13:BP13,G12:BP12,"TUN")),0)</f>
        <v>0</v>
      </c>
      <c r="CJ11" s="168">
        <f>IF(S11="MD",(COUNTIF(V11:CE11,"B")*12),0)</f>
        <v>0</v>
      </c>
      <c r="CK11" s="183">
        <f>CG11+CH11+CI11+CJ11</f>
        <v>0</v>
      </c>
      <c r="CL11" s="147">
        <f>IF(D11="AUXENF",(COUNTIF(G11:BP11,"CE")*8.5+_xlfn.SUMIFS(G13:BP13,G12:BP12,"TCEM")+_xlfn.SUMIFS(G13:BP13,G12:BP12,"TCET")),0)+IF(D11="AUXLAB",(COUNTIF(G11:BP11,"CE")*8.5+_xlfn.SUMIFS(G13:BP13,G12:BP12,"TCEM")+_xlfn.SUMIFS(G13:BP13,G12:BP12,"TCET")),0)+IF(D11="HIO",(COUNTIF(G11:BP11,"CE")*8.5+_xlfn.SUMIFS(G13:BP13,G12:BP12,"TCEM")+_xlfn.SUMIFS(G13:BP13,G12:BP12,"TCET")),0)</f>
        <v>0</v>
      </c>
      <c r="CM11" s="144">
        <f>IF(D11="AUXENF",((COUNTIF(G11:BP11,"PyP")*8.5))+(_xlfn.SUMIFS(G13:BP13,G12:BP12,"TPyPM")+(_xlfn.SUMIFS(G13:BP13,G12:BP12,"TPyPT"))),0)</f>
        <v>0</v>
      </c>
      <c r="CN11" s="172">
        <f>IF(D11="AUXENF",COUNTIF(G11:BP11,"U")*24+COUNTIF(G11:BP11,"UD")*12+COUNTIF(G11:BP11,"UN")*12+_xlfn.SUMIFS(G13:BP13,G12:BP12,"TUM")+_xlfn.SUMIFS(G13:BP13,G12:BP12,"TUT")+_xlfn.SUMIFS(G13:BP13,G12:BP12,"TUN"),0)</f>
        <v>48</v>
      </c>
      <c r="CO11" s="183">
        <f>IF(D11="AUXENF",COUNTIF(G11:BP11,"HOSPD")*12+COUNTIF(G11:BP11,"HOSPN")*12+_xlfn.SUMIFS(G13:BP13,G12:BP12,"THM")+_xlfn.SUMIFS(G13:BP13,G12:BP12,"THT")+_xlfn.SUMIFS(G13:BP13,G12:BP12,"THN"),0)</f>
        <v>36</v>
      </c>
      <c r="CP11" s="183">
        <f>IF(D11="AUXENF",(COUNTIF(G11:BP11,"4505")*8.5),0)</f>
        <v>0</v>
      </c>
      <c r="CQ11" s="183">
        <f>IF(D11="AUXENF",(COUNTIF(G11:BP11,"VACUN")*8.5),0)</f>
        <v>0</v>
      </c>
      <c r="CR11" s="144">
        <f>IF(D11="AUXENF",(_xlfn.SUMIFS(G13:BU13,G12:BU12,"TMT")+(_xlfn.SUMIFS(G13:BU13,G12:BU12,"TTT"))),0)</f>
        <v>0</v>
      </c>
      <c r="CS11" s="168">
        <f>IF(AA11="MD",(COUNTIF(AD11:CM11,"B")*12),0)</f>
        <v>0</v>
      </c>
      <c r="CT11" s="183">
        <f>CL11+CM11+CN11+CO11+CP11+CQ11+CR11+CS11</f>
        <v>84</v>
      </c>
      <c r="CU11" s="176">
        <f>+BV11+CA11+CF11+CK11+CT11</f>
        <v>84</v>
      </c>
      <c r="CV11" s="22"/>
      <c r="CW11" s="22"/>
      <c r="CX11" s="86"/>
      <c r="CY11" s="86"/>
      <c r="CZ11" s="86"/>
      <c r="DA11" s="86"/>
      <c r="DC11" s="86"/>
      <c r="DH11" s="86"/>
    </row>
    <row r="12" spans="1:112" ht="18" customHeight="1">
      <c r="A12" s="141" t="s">
        <v>158</v>
      </c>
      <c r="B12" s="141">
        <v>31</v>
      </c>
      <c r="C12" s="161"/>
      <c r="D12" s="164"/>
      <c r="E12" s="203" t="str">
        <f>IF(AK3="PLANTA","FIRMA FUNCIONARIO","FIRMA CONTRATISTA")</f>
        <v>FIRMA FUNCIONARIO</v>
      </c>
      <c r="F12" s="18" t="s">
        <v>21</v>
      </c>
      <c r="G12" s="67"/>
      <c r="H12" s="68"/>
      <c r="I12" s="125"/>
      <c r="J12" s="69"/>
      <c r="K12" s="126"/>
      <c r="L12" s="14"/>
      <c r="M12" s="126"/>
      <c r="N12" s="14"/>
      <c r="O12" s="127"/>
      <c r="P12" s="13"/>
      <c r="Q12" s="126"/>
      <c r="R12" s="14"/>
      <c r="S12" s="126"/>
      <c r="T12" s="13"/>
      <c r="U12" s="126"/>
      <c r="V12" s="14"/>
      <c r="W12" s="15"/>
      <c r="X12" s="13"/>
      <c r="Y12" s="126"/>
      <c r="Z12" s="14"/>
      <c r="AA12" s="126"/>
      <c r="AB12" s="13"/>
      <c r="AC12" s="126"/>
      <c r="AD12" s="14"/>
      <c r="AE12" s="126"/>
      <c r="AF12" s="13"/>
      <c r="AG12" s="126"/>
      <c r="AH12" s="14"/>
      <c r="AI12" s="127"/>
      <c r="AJ12" s="13"/>
      <c r="AK12" s="126"/>
      <c r="AL12" s="14"/>
      <c r="AM12" s="126"/>
      <c r="AN12" s="13"/>
      <c r="AO12" s="126"/>
      <c r="AP12" s="14"/>
      <c r="AQ12" s="15"/>
      <c r="AR12" s="13"/>
      <c r="AS12" s="126"/>
      <c r="AT12" s="14"/>
      <c r="AU12" s="12"/>
      <c r="AV12" s="14"/>
      <c r="AW12" s="126"/>
      <c r="AX12" s="14"/>
      <c r="AY12" s="15"/>
      <c r="AZ12" s="13"/>
      <c r="BA12" s="126"/>
      <c r="BB12" s="14"/>
      <c r="BC12" s="15"/>
      <c r="BD12" s="13"/>
      <c r="BE12" s="126"/>
      <c r="BF12" s="14"/>
      <c r="BG12" s="12"/>
      <c r="BH12" s="13"/>
      <c r="BI12" s="126"/>
      <c r="BJ12" s="14"/>
      <c r="BK12" s="15"/>
      <c r="BL12" s="13"/>
      <c r="BM12" s="126"/>
      <c r="BN12" s="14"/>
      <c r="BO12" s="15"/>
      <c r="BP12" s="13"/>
      <c r="BQ12" s="154"/>
      <c r="BR12" s="156"/>
      <c r="BS12" s="173"/>
      <c r="BT12" s="169"/>
      <c r="BU12" s="169"/>
      <c r="BV12" s="169"/>
      <c r="BW12" s="154"/>
      <c r="BX12" s="173"/>
      <c r="BY12" s="184"/>
      <c r="BZ12" s="169"/>
      <c r="CA12" s="169"/>
      <c r="CB12" s="154"/>
      <c r="CC12" s="156"/>
      <c r="CD12" s="169"/>
      <c r="CE12" s="169"/>
      <c r="CF12" s="184"/>
      <c r="CG12" s="154"/>
      <c r="CH12" s="156"/>
      <c r="CI12" s="151"/>
      <c r="CJ12" s="169"/>
      <c r="CK12" s="184"/>
      <c r="CL12" s="148"/>
      <c r="CM12" s="145"/>
      <c r="CN12" s="173"/>
      <c r="CO12" s="184"/>
      <c r="CP12" s="184"/>
      <c r="CQ12" s="184"/>
      <c r="CR12" s="145"/>
      <c r="CS12" s="169"/>
      <c r="CT12" s="184"/>
      <c r="CU12" s="177"/>
      <c r="CV12" s="22"/>
      <c r="CW12" s="22"/>
      <c r="CX12" s="22"/>
      <c r="CY12" s="22"/>
      <c r="CZ12" s="22"/>
      <c r="DA12" s="86"/>
      <c r="DB12" s="86"/>
      <c r="DC12" s="86"/>
      <c r="DD12" s="22"/>
      <c r="DE12" s="86"/>
      <c r="DF12" s="86"/>
      <c r="DG12" s="86"/>
      <c r="DH12" s="86"/>
    </row>
    <row r="13" spans="1:112" s="41" customFormat="1" ht="21" thickBot="1">
      <c r="A13" s="142"/>
      <c r="B13" s="142"/>
      <c r="C13" s="162"/>
      <c r="D13" s="165"/>
      <c r="E13" s="204"/>
      <c r="F13" s="59" t="s">
        <v>22</v>
      </c>
      <c r="G13" s="70"/>
      <c r="H13" s="71"/>
      <c r="I13" s="133"/>
      <c r="J13" s="134"/>
      <c r="K13" s="135"/>
      <c r="L13" s="136"/>
      <c r="M13" s="135"/>
      <c r="N13" s="136"/>
      <c r="O13" s="137"/>
      <c r="P13" s="138"/>
      <c r="Q13" s="135"/>
      <c r="R13" s="136"/>
      <c r="S13" s="137"/>
      <c r="T13" s="138"/>
      <c r="U13" s="135"/>
      <c r="V13" s="136"/>
      <c r="W13" s="137"/>
      <c r="X13" s="138"/>
      <c r="Y13" s="135"/>
      <c r="Z13" s="136"/>
      <c r="AA13" s="137"/>
      <c r="AB13" s="138"/>
      <c r="AC13" s="135"/>
      <c r="AD13" s="136"/>
      <c r="AE13" s="137"/>
      <c r="AF13" s="138"/>
      <c r="AG13" s="135"/>
      <c r="AH13" s="136"/>
      <c r="AI13" s="137"/>
      <c r="AJ13" s="138"/>
      <c r="AK13" s="135"/>
      <c r="AL13" s="136"/>
      <c r="AM13" s="137"/>
      <c r="AN13" s="138"/>
      <c r="AO13" s="135"/>
      <c r="AP13" s="136"/>
      <c r="AQ13" s="137"/>
      <c r="AR13" s="138"/>
      <c r="AS13" s="135"/>
      <c r="AT13" s="136"/>
      <c r="AU13" s="135"/>
      <c r="AV13" s="136"/>
      <c r="AW13" s="135"/>
      <c r="AX13" s="136"/>
      <c r="AY13" s="137"/>
      <c r="AZ13" s="138"/>
      <c r="BA13" s="135"/>
      <c r="BB13" s="136"/>
      <c r="BC13" s="137"/>
      <c r="BD13" s="138"/>
      <c r="BE13" s="135"/>
      <c r="BF13" s="136"/>
      <c r="BG13" s="137"/>
      <c r="BH13" s="138"/>
      <c r="BI13" s="135"/>
      <c r="BJ13" s="136"/>
      <c r="BK13" s="137"/>
      <c r="BL13" s="138"/>
      <c r="BM13" s="135"/>
      <c r="BN13" s="136"/>
      <c r="BO13" s="137"/>
      <c r="BP13" s="138"/>
      <c r="BQ13" s="92">
        <f>(COUNTIF(D11,"MD"))*3*BQ11</f>
        <v>0</v>
      </c>
      <c r="BR13" s="93">
        <f>(COUNTIF(D11,"MD"))*BR11*2</f>
        <v>0</v>
      </c>
      <c r="BS13" s="174"/>
      <c r="BT13" s="170"/>
      <c r="BU13" s="170"/>
      <c r="BV13" s="170"/>
      <c r="BW13" s="92">
        <f>(COUNTIF(H11,"EN"))*BW11*2</f>
        <v>0</v>
      </c>
      <c r="BX13" s="174"/>
      <c r="BY13" s="185"/>
      <c r="BZ13" s="170"/>
      <c r="CA13" s="170"/>
      <c r="CB13" s="92">
        <f>(COUNTIF(L11,"ODON"))*3*CB11</f>
        <v>0</v>
      </c>
      <c r="CC13" s="93">
        <f>(COUNTIF(L11,"ODON"))*CC11*2</f>
        <v>0</v>
      </c>
      <c r="CD13" s="170"/>
      <c r="CE13" s="170"/>
      <c r="CF13" s="185"/>
      <c r="CG13" s="274"/>
      <c r="CH13" s="175"/>
      <c r="CI13" s="152"/>
      <c r="CJ13" s="170"/>
      <c r="CK13" s="185"/>
      <c r="CL13" s="149"/>
      <c r="CM13" s="146"/>
      <c r="CN13" s="174"/>
      <c r="CO13" s="185"/>
      <c r="CP13" s="185"/>
      <c r="CQ13" s="185"/>
      <c r="CR13" s="146"/>
      <c r="CS13" s="170"/>
      <c r="CT13" s="185"/>
      <c r="CU13" s="178"/>
      <c r="CW13" s="86"/>
      <c r="DH13" s="86"/>
    </row>
    <row r="14" spans="3:99" ht="18" customHeight="1">
      <c r="C14" s="160">
        <v>2</v>
      </c>
      <c r="D14" s="163" t="s">
        <v>132</v>
      </c>
      <c r="E14" s="119"/>
      <c r="F14" s="19" t="s">
        <v>13</v>
      </c>
      <c r="G14" s="166"/>
      <c r="H14" s="167"/>
      <c r="I14" s="166"/>
      <c r="J14" s="167"/>
      <c r="K14" s="158"/>
      <c r="L14" s="159"/>
      <c r="M14" s="158"/>
      <c r="N14" s="159"/>
      <c r="O14" s="158"/>
      <c r="P14" s="159"/>
      <c r="Q14" s="158"/>
      <c r="R14" s="159"/>
      <c r="S14" s="158"/>
      <c r="T14" s="159"/>
      <c r="U14" s="158"/>
      <c r="V14" s="159"/>
      <c r="W14" s="158"/>
      <c r="X14" s="159"/>
      <c r="Y14" s="158"/>
      <c r="Z14" s="159"/>
      <c r="AA14" s="158"/>
      <c r="AB14" s="159"/>
      <c r="AC14" s="158"/>
      <c r="AD14" s="159"/>
      <c r="AE14" s="158"/>
      <c r="AF14" s="159"/>
      <c r="AG14" s="158"/>
      <c r="AH14" s="159"/>
      <c r="AI14" s="158"/>
      <c r="AJ14" s="159"/>
      <c r="AK14" s="158"/>
      <c r="AL14" s="159"/>
      <c r="AM14" s="158"/>
      <c r="AN14" s="159"/>
      <c r="AO14" s="158" t="s">
        <v>1</v>
      </c>
      <c r="AP14" s="159"/>
      <c r="AQ14" s="158" t="s">
        <v>1</v>
      </c>
      <c r="AR14" s="159"/>
      <c r="AS14" s="158" t="s">
        <v>126</v>
      </c>
      <c r="AT14" s="159"/>
      <c r="AU14" s="158"/>
      <c r="AV14" s="159"/>
      <c r="AW14" s="158"/>
      <c r="AX14" s="159"/>
      <c r="AY14" s="158"/>
      <c r="AZ14" s="159"/>
      <c r="BA14" s="158" t="s">
        <v>6</v>
      </c>
      <c r="BB14" s="159"/>
      <c r="BC14" s="158"/>
      <c r="BD14" s="159"/>
      <c r="BE14" s="158"/>
      <c r="BF14" s="159"/>
      <c r="BG14" s="158"/>
      <c r="BH14" s="159"/>
      <c r="BI14" s="158"/>
      <c r="BJ14" s="159"/>
      <c r="BK14" s="158"/>
      <c r="BL14" s="159"/>
      <c r="BM14" s="158"/>
      <c r="BN14" s="159"/>
      <c r="BO14" s="158"/>
      <c r="BP14" s="159"/>
      <c r="BQ14" s="153">
        <f>IF(D14="MD",(COUNTIF(G14:BP14,"CE")*8.5+_xlfn.SUMIFS(G16:BP16,G15:BP15,"TCEM")+_xlfn.SUMIFS(G16:BP16,G15:BP15,"TCET")),0)</f>
        <v>0</v>
      </c>
      <c r="BR14" s="155">
        <f>IF(D14="MD",((COUNTIF(G14:BP14,"PyP")*8.5))+(_xlfn.SUMIFS(G16:BP16,G15:BP15,"TPyPM")+(_xlfn.SUMIFS(G16:BP16,G15:BP15,"TPyPT"))),0)</f>
        <v>0</v>
      </c>
      <c r="BS14" s="172">
        <f>IF(D14="MD",COUNTIF(G14:BP14,"U")*24+COUNTIF(G14:BP14,"UD")*12+COUNTIF(G14:BP14,"UN")*12+_xlfn.SUMIFS(G16:BP16,G15:BP15,"TUM")+_xlfn.SUMIFS(G16:BP16,G15:BP15,"TUT")+_xlfn.SUMIFS(G16:BP16,G15:BP15,"TUN"),0)</f>
        <v>0</v>
      </c>
      <c r="BT14" s="168">
        <f>IF(D14="MD",COUNTIF(G14:BP14,"HOSPD")*12+COUNTIF(G14:BP14,"HOSPN")*12+_xlfn.SUMIFS(G16:BP16,G15:BP15,"THM")+_xlfn.SUMIFS(G16:BP16,G15:BP15,"THT")+_xlfn.SUMIFS(G16:BP16,G15:BP15,"THN"),0)</f>
        <v>0</v>
      </c>
      <c r="BU14" s="168">
        <f>IF(D14="MD",(COUNTIF(G14:BP14,"B")*12),0)</f>
        <v>0</v>
      </c>
      <c r="BV14" s="168">
        <f>+BQ14+BR14+BS14+BT14+BU14</f>
        <v>0</v>
      </c>
      <c r="BW14" s="153">
        <f>IF(D14="EN",((COUNTIF(G14:BP14,"PyP")*8.5))+(_xlfn.SUMIFS(G16:BP16,G15:BP15,"TPyPM")+(_xlfn.SUMIFS(G16:BP16,G15:BP15,"TPyPT"))),0)</f>
        <v>0</v>
      </c>
      <c r="BX14" s="172">
        <f>IF(D14="EN",COUNTIF(G14:BP14,"U")*24+COUNTIF(G14:BP14,"UD")*12+COUNTIF(G14:BP14,"UN")*12+_xlfn.SUMIFS(G16:BP16,G15:BP15,"TUM")+_xlfn.SUMIFS(G16:BP16,G15:BP15,"TUT")+_xlfn.SUMIFS(G16:BP16,G15:BP15,"TUN"),0)</f>
        <v>0</v>
      </c>
      <c r="BY14" s="183">
        <f>IF(D14="EN",+_xlfn.SUMIFS(G16:BP16,G15:BP15,"THM")+_xlfn.SUMIFS(G16:BP16,G15:BP15,"THT")+_xlfn.SUMIFS(G16:BP16,G15:BP15,"THN"),0)</f>
        <v>0</v>
      </c>
      <c r="BZ14" s="168">
        <f>IF(I14="EN",(COUNTIF(L14:BU14,"B")*12),0)</f>
        <v>0</v>
      </c>
      <c r="CA14" s="168">
        <f>+BW14+BX14+BY14+BZ14</f>
        <v>0</v>
      </c>
      <c r="CB14" s="153">
        <f>IF(D14="ODON",(COUNTIF(G14:BP14,"CE")*8.5+_xlfn.SUMIFS(G16:BP16,G15:BP15,"TCEM")+_xlfn.SUMIFS(G16:BP16,G15:BP15,"TCET")),0)</f>
        <v>0</v>
      </c>
      <c r="CC14" s="155">
        <f>IF(D14="ODON",((COUNTIF(G14:BP14,"PyP")*8.5))+(_xlfn.SUMIFS(G16:BP16,G15:BP15,"TPyPM")+(_xlfn.SUMIFS(G16:BP16,G15:BP15,"TPyPT"))),0)</f>
        <v>0</v>
      </c>
      <c r="CD14" s="168">
        <f>IF(D14="ODON",COUNTIF(G14:BP14,"U")*24+COUNTIF(G14:BP14,"UD")*12+COUNTIF(G14:BP14,"UN")*12+_xlfn.SUMIFS(G16:BP16,G15:BP15,"TUM")+_xlfn.SUMIFS(G16:BP16,G15:BP15,"TUT")+_xlfn.SUMIFS(G16:BP16,G15:BP15,"TUN"),0)</f>
        <v>0</v>
      </c>
      <c r="CE14" s="168">
        <f>IF(N14="MD",(COUNTIF(Q14:BZ14,"B")*12),0)</f>
        <v>0</v>
      </c>
      <c r="CF14" s="183">
        <f>CB14+CC14+CD14+CE14</f>
        <v>0</v>
      </c>
      <c r="CG14" s="153">
        <f>IF(D14="BAC",(COUNTIF(G14:BP14,"CE")*8.5),0)</f>
        <v>0</v>
      </c>
      <c r="CH14" s="155">
        <f>IF(D14="BAC",((COUNTIF(G14:BP14,"PyP")*8.5))+(_xlfn.SUMIFS(G16:BP16,G15:BP15,"TPyPM")+(_xlfn.SUMIFS(G16:BP16,G15:BP15,"TPyPT"))),0)</f>
        <v>0</v>
      </c>
      <c r="CI14" s="150">
        <f>IF(D14="BAC",(_xlfn.SUMIFS(G16:BP16,G15:BP15,"TUM")+_xlfn.SUMIFS(G16:BP16,G15:BP15,"TUT")+_xlfn.SUMIFS(G16:BP16,G15:BP15,"TUN")),0)</f>
        <v>0</v>
      </c>
      <c r="CJ14" s="168">
        <f>IF(S14="MD",(COUNTIF(V14:CE14,"B")*12),0)</f>
        <v>0</v>
      </c>
      <c r="CK14" s="183">
        <f>CG14+CH14+CI14+CJ14</f>
        <v>0</v>
      </c>
      <c r="CL14" s="147">
        <f>IF(D14="AUXENF",(COUNTIF(G14:BP14,"CE")*8.5+_xlfn.SUMIFS(G16:BP16,G15:BP15,"TCEM")+_xlfn.SUMIFS(G16:BP16,G15:BP15,"TCET")),0)+IF(D14="AUXLAB",(COUNTIF(G14:BP14,"CE")*8.5+_xlfn.SUMIFS(G16:BP16,G15:BP15,"TCEM")+_xlfn.SUMIFS(G16:BP16,G15:BP15,"TCET")),0)+IF(D14="HIO",(COUNTIF(G14:BP14,"CE")*8.5+_xlfn.SUMIFS(G16:BP16,G15:BP15,"TCEM")+_xlfn.SUMIFS(G16:BP16,G15:BP15,"TCET")),0)</f>
        <v>0</v>
      </c>
      <c r="CM14" s="144">
        <f>IF(D14="AUXENF",((COUNTIF(G14:BP14,"PyP")*8.5))+(_xlfn.SUMIFS(G16:BP16,G15:BP15,"TPyPM")+(_xlfn.SUMIFS(G16:BP16,G15:BP15,"TPyPT"))),0)</f>
        <v>0</v>
      </c>
      <c r="CN14" s="172">
        <f>IF(D14="AUXENF",COUNTIF(G14:BP14,"U")*24+COUNTIF(G14:BP14,"UD")*12+COUNTIF(G14:BP14,"UN")*12+_xlfn.SUMIFS(G16:BP16,G15:BP15,"TUM")+_xlfn.SUMIFS(G16:BP16,G15:BP15,"TUT")+_xlfn.SUMIFS(G16:BP16,G15:BP15,"TUN"),0)</f>
        <v>24</v>
      </c>
      <c r="CO14" s="183">
        <f>IF(D14="AUXENF",COUNTIF(G14:BP14,"HOSPD")*12+COUNTIF(G14:BP14,"HOSPN")*12+_xlfn.SUMIFS(G16:BP16,G15:BP15,"THM")+_xlfn.SUMIFS(G16:BP16,G15:BP15,"THT")+_xlfn.SUMIFS(G16:BP16,G15:BP15,"THN"),0)</f>
        <v>24</v>
      </c>
      <c r="CP14" s="183">
        <f>IF(D14="AUXENF",(COUNTIF(G14:BP14,"4505")*8.5),0)</f>
        <v>0</v>
      </c>
      <c r="CQ14" s="183">
        <f>IF(D14="AUXENF",(COUNTIF(G14:BP14,"VACUN")*8.5),0)</f>
        <v>0</v>
      </c>
      <c r="CR14" s="144">
        <f>IF(D14="AUXENF",(_xlfn.SUMIFS(G16:BU16,G15:BU15,"TMT")+(_xlfn.SUMIFS(G16:BU16,G15:BU15,"TTT"))),0)</f>
        <v>24</v>
      </c>
      <c r="CS14" s="168">
        <f>IF(AA14="MD",(COUNTIF(AD14:CM14,"B")*12),0)</f>
        <v>0</v>
      </c>
      <c r="CT14" s="183">
        <f>CL14+CM14+CN14+CO14+CP14+CQ14+CR14+CS14</f>
        <v>72</v>
      </c>
      <c r="CU14" s="176">
        <f>+BV14+CA14+CF14+CK14+CT14</f>
        <v>72</v>
      </c>
    </row>
    <row r="15" spans="3:99" ht="15" customHeight="1">
      <c r="C15" s="161"/>
      <c r="D15" s="164"/>
      <c r="E15" s="203" t="str">
        <f>IF(AK3="PLANTA","FIRMA FUNCIONARIO","FIRMA CONTRATISTA")</f>
        <v>FIRMA FUNCIONARIO</v>
      </c>
      <c r="F15" s="18" t="s">
        <v>21</v>
      </c>
      <c r="G15" s="125"/>
      <c r="H15" s="128"/>
      <c r="I15" s="125"/>
      <c r="J15" s="129"/>
      <c r="K15" s="126"/>
      <c r="L15" s="130"/>
      <c r="M15" s="126"/>
      <c r="N15" s="130"/>
      <c r="O15" s="127"/>
      <c r="P15" s="131"/>
      <c r="Q15" s="126"/>
      <c r="R15" s="130"/>
      <c r="S15" s="126"/>
      <c r="T15" s="131"/>
      <c r="U15" s="126"/>
      <c r="V15" s="130"/>
      <c r="W15" s="127"/>
      <c r="X15" s="131"/>
      <c r="Y15" s="126"/>
      <c r="Z15" s="130"/>
      <c r="AA15" s="126"/>
      <c r="AB15" s="131"/>
      <c r="AC15" s="126"/>
      <c r="AD15" s="130"/>
      <c r="AE15" s="126"/>
      <c r="AF15" s="131"/>
      <c r="AG15" s="126"/>
      <c r="AH15" s="130"/>
      <c r="AI15" s="127"/>
      <c r="AJ15" s="131"/>
      <c r="AK15" s="126"/>
      <c r="AL15" s="130"/>
      <c r="AM15" s="126"/>
      <c r="AN15" s="131"/>
      <c r="AO15" s="126"/>
      <c r="AP15" s="130"/>
      <c r="AQ15" s="127"/>
      <c r="AR15" s="131"/>
      <c r="AS15" s="126"/>
      <c r="AT15" s="130"/>
      <c r="AU15" s="126" t="s">
        <v>53</v>
      </c>
      <c r="AV15" s="130"/>
      <c r="AW15" s="126" t="s">
        <v>147</v>
      </c>
      <c r="AX15" s="130"/>
      <c r="AY15" s="127" t="s">
        <v>53</v>
      </c>
      <c r="AZ15" s="131"/>
      <c r="BA15" s="126"/>
      <c r="BB15" s="130"/>
      <c r="BC15" s="127" t="s">
        <v>147</v>
      </c>
      <c r="BD15" s="131" t="s">
        <v>31</v>
      </c>
      <c r="BE15" s="126" t="s">
        <v>54</v>
      </c>
      <c r="BF15" s="130"/>
      <c r="BG15" s="126" t="s">
        <v>53</v>
      </c>
      <c r="BH15" s="131"/>
      <c r="BI15" s="126" t="s">
        <v>147</v>
      </c>
      <c r="BJ15" s="130"/>
      <c r="BK15" s="127" t="s">
        <v>54</v>
      </c>
      <c r="BL15" s="131"/>
      <c r="BM15" s="126" t="s">
        <v>53</v>
      </c>
      <c r="BN15" s="130"/>
      <c r="BO15" s="127"/>
      <c r="BP15" s="130"/>
      <c r="BQ15" s="154"/>
      <c r="BR15" s="156"/>
      <c r="BS15" s="173"/>
      <c r="BT15" s="169"/>
      <c r="BU15" s="169"/>
      <c r="BV15" s="169"/>
      <c r="BW15" s="154"/>
      <c r="BX15" s="173"/>
      <c r="BY15" s="184"/>
      <c r="BZ15" s="169"/>
      <c r="CA15" s="169"/>
      <c r="CB15" s="154"/>
      <c r="CC15" s="156"/>
      <c r="CD15" s="169"/>
      <c r="CE15" s="169"/>
      <c r="CF15" s="184"/>
      <c r="CG15" s="154"/>
      <c r="CH15" s="156"/>
      <c r="CI15" s="151"/>
      <c r="CJ15" s="169"/>
      <c r="CK15" s="184"/>
      <c r="CL15" s="148"/>
      <c r="CM15" s="145"/>
      <c r="CN15" s="173"/>
      <c r="CO15" s="184"/>
      <c r="CP15" s="184"/>
      <c r="CQ15" s="184"/>
      <c r="CR15" s="145"/>
      <c r="CS15" s="169"/>
      <c r="CT15" s="184"/>
      <c r="CU15" s="177"/>
    </row>
    <row r="16" spans="1:99" s="41" customFormat="1" ht="21" thickBot="1">
      <c r="A16" s="142"/>
      <c r="B16" s="142"/>
      <c r="C16" s="162"/>
      <c r="D16" s="165"/>
      <c r="E16" s="204"/>
      <c r="F16" s="59" t="s">
        <v>22</v>
      </c>
      <c r="G16" s="133"/>
      <c r="H16" s="139"/>
      <c r="I16" s="133"/>
      <c r="J16" s="134"/>
      <c r="K16" s="135"/>
      <c r="L16" s="136"/>
      <c r="M16" s="135"/>
      <c r="N16" s="136"/>
      <c r="O16" s="137"/>
      <c r="P16" s="138"/>
      <c r="Q16" s="135"/>
      <c r="R16" s="136"/>
      <c r="S16" s="137"/>
      <c r="T16" s="138"/>
      <c r="U16" s="135"/>
      <c r="V16" s="136"/>
      <c r="W16" s="137"/>
      <c r="X16" s="138"/>
      <c r="Y16" s="135"/>
      <c r="Z16" s="136"/>
      <c r="AA16" s="137"/>
      <c r="AB16" s="138"/>
      <c r="AC16" s="135"/>
      <c r="AD16" s="136"/>
      <c r="AE16" s="137"/>
      <c r="AF16" s="138"/>
      <c r="AG16" s="135"/>
      <c r="AH16" s="136"/>
      <c r="AI16" s="137"/>
      <c r="AJ16" s="138"/>
      <c r="AK16" s="135"/>
      <c r="AL16" s="136"/>
      <c r="AM16" s="137"/>
      <c r="AN16" s="138"/>
      <c r="AO16" s="135"/>
      <c r="AP16" s="136"/>
      <c r="AQ16" s="137"/>
      <c r="AR16" s="138"/>
      <c r="AS16" s="135"/>
      <c r="AT16" s="136"/>
      <c r="AU16" s="135">
        <v>6</v>
      </c>
      <c r="AV16" s="136"/>
      <c r="AW16" s="135">
        <v>6</v>
      </c>
      <c r="AX16" s="136"/>
      <c r="AY16" s="137">
        <v>6</v>
      </c>
      <c r="AZ16" s="138"/>
      <c r="BA16" s="135"/>
      <c r="BB16" s="136"/>
      <c r="BC16" s="137">
        <v>6</v>
      </c>
      <c r="BD16" s="138">
        <v>6</v>
      </c>
      <c r="BE16" s="135">
        <v>6</v>
      </c>
      <c r="BF16" s="136"/>
      <c r="BG16" s="137">
        <v>6</v>
      </c>
      <c r="BH16" s="138"/>
      <c r="BI16" s="135">
        <v>6</v>
      </c>
      <c r="BJ16" s="136"/>
      <c r="BK16" s="137">
        <v>6</v>
      </c>
      <c r="BL16" s="138"/>
      <c r="BM16" s="135">
        <v>6</v>
      </c>
      <c r="BN16" s="136"/>
      <c r="BO16" s="49"/>
      <c r="BP16" s="43"/>
      <c r="BQ16" s="92">
        <f>(COUNTIF(D14,"MD"))*3*BQ14</f>
        <v>0</v>
      </c>
      <c r="BR16" s="93">
        <f>(COUNTIF(D14,"MD"))*BR14*2</f>
        <v>0</v>
      </c>
      <c r="BS16" s="174"/>
      <c r="BT16" s="170"/>
      <c r="BU16" s="170"/>
      <c r="BV16" s="170"/>
      <c r="BW16" s="92">
        <f>(COUNTIF(H14,"EN"))*BW14*2</f>
        <v>0</v>
      </c>
      <c r="BX16" s="174"/>
      <c r="BY16" s="185"/>
      <c r="BZ16" s="170"/>
      <c r="CA16" s="170"/>
      <c r="CB16" s="92">
        <f>(COUNTIF(L14,"ODON"))*3*CB14</f>
        <v>0</v>
      </c>
      <c r="CC16" s="93">
        <f>(COUNTIF(L14,"ODON"))*CC14*2</f>
        <v>0</v>
      </c>
      <c r="CD16" s="170"/>
      <c r="CE16" s="170"/>
      <c r="CF16" s="185"/>
      <c r="CG16" s="274"/>
      <c r="CH16" s="175"/>
      <c r="CI16" s="152"/>
      <c r="CJ16" s="170"/>
      <c r="CK16" s="185"/>
      <c r="CL16" s="149"/>
      <c r="CM16" s="146"/>
      <c r="CN16" s="174"/>
      <c r="CO16" s="185"/>
      <c r="CP16" s="185"/>
      <c r="CQ16" s="185"/>
      <c r="CR16" s="146"/>
      <c r="CS16" s="170"/>
      <c r="CT16" s="185"/>
      <c r="CU16" s="178"/>
    </row>
    <row r="17" spans="3:99" ht="18" customHeight="1">
      <c r="C17" s="160">
        <v>3</v>
      </c>
      <c r="D17" s="163" t="s">
        <v>132</v>
      </c>
      <c r="E17" s="120"/>
      <c r="F17" s="19" t="s">
        <v>13</v>
      </c>
      <c r="G17" s="166"/>
      <c r="H17" s="167"/>
      <c r="I17" s="166"/>
      <c r="J17" s="167"/>
      <c r="K17" s="158"/>
      <c r="L17" s="159"/>
      <c r="M17" s="158"/>
      <c r="N17" s="159"/>
      <c r="O17" s="158"/>
      <c r="P17" s="159"/>
      <c r="Q17" s="158"/>
      <c r="R17" s="159"/>
      <c r="S17" s="158"/>
      <c r="T17" s="159"/>
      <c r="U17" s="158"/>
      <c r="V17" s="159"/>
      <c r="W17" s="158"/>
      <c r="X17" s="159"/>
      <c r="Y17" s="158"/>
      <c r="Z17" s="159"/>
      <c r="AA17" s="158"/>
      <c r="AB17" s="159"/>
      <c r="AC17" s="158"/>
      <c r="AD17" s="159"/>
      <c r="AE17" s="158"/>
      <c r="AF17" s="159"/>
      <c r="AG17" s="158"/>
      <c r="AH17" s="159"/>
      <c r="AI17" s="158"/>
      <c r="AJ17" s="159"/>
      <c r="AK17" s="158"/>
      <c r="AL17" s="159"/>
      <c r="AM17" s="158"/>
      <c r="AN17" s="159"/>
      <c r="AO17" s="158"/>
      <c r="AP17" s="159"/>
      <c r="AQ17" s="158"/>
      <c r="AR17" s="159"/>
      <c r="AS17" s="158"/>
      <c r="AT17" s="159"/>
      <c r="AU17" s="158"/>
      <c r="AV17" s="159"/>
      <c r="AW17" s="158"/>
      <c r="AX17" s="159"/>
      <c r="AY17" s="158"/>
      <c r="AZ17" s="159"/>
      <c r="BA17" s="158"/>
      <c r="BB17" s="159"/>
      <c r="BC17" s="158"/>
      <c r="BD17" s="159"/>
      <c r="BE17" s="158"/>
      <c r="BF17" s="159"/>
      <c r="BG17" s="158"/>
      <c r="BH17" s="159"/>
      <c r="BI17" s="158"/>
      <c r="BJ17" s="159"/>
      <c r="BK17" s="158"/>
      <c r="BL17" s="159"/>
      <c r="BM17" s="158"/>
      <c r="BN17" s="159"/>
      <c r="BO17" s="158"/>
      <c r="BP17" s="171"/>
      <c r="BQ17" s="153">
        <f>IF(D17="MD",(COUNTIF(G17:BP17,"CE")*8.5+_xlfn.SUMIFS(G19:BP19,G18:BP18,"TCEM")+_xlfn.SUMIFS(G19:BP19,G18:BP18,"TCET")),0)</f>
        <v>0</v>
      </c>
      <c r="BR17" s="155">
        <f>IF(D17="MD",((COUNTIF(G17:BP17,"PyP")*8.5))+(_xlfn.SUMIFS(G19:BP19,G18:BP18,"TPyPM")+(_xlfn.SUMIFS(G19:BP19,G18:BP18,"TPyPT"))),0)</f>
        <v>0</v>
      </c>
      <c r="BS17" s="172">
        <f>IF(D17="MD",COUNTIF(G17:BP17,"U")*24+COUNTIF(G17:BP17,"UD")*12+COUNTIF(G17:BP17,"UN")*12+_xlfn.SUMIFS(G19:BP19,G18:BP18,"TUM")+_xlfn.SUMIFS(G19:BP19,G18:BP18,"TUT")+_xlfn.SUMIFS(G19:BP19,G18:BP18,"TUN"),0)</f>
        <v>0</v>
      </c>
      <c r="BT17" s="168">
        <f>IF(D17="MD",COUNTIF(G17:BP17,"HOSPD")*12+COUNTIF(G17:BP17,"HOSPN")*12+_xlfn.SUMIFS(G19:BP19,G18:BP18,"THM")+_xlfn.SUMIFS(G19:BP19,G18:BP18,"THT")+_xlfn.SUMIFS(G19:BP19,G18:BP18,"THN"),0)</f>
        <v>0</v>
      </c>
      <c r="BU17" s="168">
        <f>IF(D17="MD",(COUNTIF(G17:BP17,"B")*12),0)</f>
        <v>0</v>
      </c>
      <c r="BV17" s="168">
        <f>+BQ17+BR17+BS17+BT17+BU17</f>
        <v>0</v>
      </c>
      <c r="BW17" s="153">
        <f>IF(D17="EN",((COUNTIF(G17:BP17,"PyP")*8.5))+(_xlfn.SUMIFS(G19:BP19,G18:BP18,"TPyPM")+(_xlfn.SUMIFS(G19:BP19,G18:BP18,"TPyPT"))),0)</f>
        <v>0</v>
      </c>
      <c r="BX17" s="172">
        <f>IF(D17="EN",COUNTIF(G17:BP17,"U")*24+COUNTIF(G17:BP17,"UD")*12+COUNTIF(G17:BP17,"UN")*12+_xlfn.SUMIFS(G19:BP19,G18:BP18,"TUM")+_xlfn.SUMIFS(G19:BP19,G18:BP18,"TUT")+_xlfn.SUMIFS(G19:BP19,G18:BP18,"TUN"),0)</f>
        <v>0</v>
      </c>
      <c r="BY17" s="183">
        <f>IF(D17="EN",+_xlfn.SUMIFS(G19:BP19,G18:BP18,"THM")+_xlfn.SUMIFS(G19:BP19,G18:BP18,"THT")+_xlfn.SUMIFS(G19:BP19,G18:BP18,"THN"),0)</f>
        <v>0</v>
      </c>
      <c r="BZ17" s="168">
        <f>IF(I17="EN",(COUNTIF(L17:BU17,"B")*12),0)</f>
        <v>0</v>
      </c>
      <c r="CA17" s="168">
        <f>+BW17+BX17+BY17+BZ17</f>
        <v>0</v>
      </c>
      <c r="CB17" s="153">
        <f>IF(D17="ODON",(COUNTIF(G17:BP17,"CE")*8.5+_xlfn.SUMIFS(G19:BP19,G18:BP18,"TCEM")+_xlfn.SUMIFS(G19:BP19,G18:BP18,"TCET")),0)</f>
        <v>0</v>
      </c>
      <c r="CC17" s="155">
        <f>IF(D17="ODON",((COUNTIF(G17:BP17,"PyP")*8.5))+(_xlfn.SUMIFS(G19:BP19,G18:BP18,"TPyPM")+(_xlfn.SUMIFS(G19:BP19,G18:BP18,"TPyPT"))),0)</f>
        <v>0</v>
      </c>
      <c r="CD17" s="168">
        <f>IF(D17="ODON",COUNTIF(G17:BP17,"U")*24+COUNTIF(G17:BP17,"UD")*12+COUNTIF(G17:BP17,"UN")*12+_xlfn.SUMIFS(G19:BP19,G18:BP18,"TUM")+_xlfn.SUMIFS(G19:BP19,G18:BP18,"TUT")+_xlfn.SUMIFS(G19:BP19,G18:BP18,"TUN"),0)</f>
        <v>0</v>
      </c>
      <c r="CE17" s="168">
        <f>IF(N17="MD",(COUNTIF(Q17:BZ17,"B")*12),0)</f>
        <v>0</v>
      </c>
      <c r="CF17" s="183">
        <f>CB17+CC17+CD17+CE17</f>
        <v>0</v>
      </c>
      <c r="CG17" s="153">
        <f>IF(D17="BAC",(COUNTIF(G17:BP17,"CE")*8.5),0)</f>
        <v>0</v>
      </c>
      <c r="CH17" s="155">
        <f>IF(D17="BAC",((COUNTIF(G17:BP17,"PyP")*8.5))+(_xlfn.SUMIFS(G19:BP19,G18:BP18,"TPyPM")+(_xlfn.SUMIFS(G19:BP19,G18:BP18,"TPyPT"))),0)</f>
        <v>0</v>
      </c>
      <c r="CI17" s="150">
        <f>IF(D17="BAC",(_xlfn.SUMIFS(G19:BP19,G18:BP18,"TUM")+_xlfn.SUMIFS(G19:BP19,G18:BP18,"TUT")+_xlfn.SUMIFS(G19:BP19,G18:BP18,"TUN")),0)</f>
        <v>0</v>
      </c>
      <c r="CJ17" s="168">
        <f>IF(S17="MD",(COUNTIF(V17:CE17,"B")*12),0)</f>
        <v>0</v>
      </c>
      <c r="CK17" s="183">
        <f>CG17+CH17+CI17+CJ17</f>
        <v>0</v>
      </c>
      <c r="CL17" s="147">
        <f>IF(D17="AUXENF",(COUNTIF(G17:BP17,"CE")*8.5+_xlfn.SUMIFS(G19:BP19,G18:BP18,"TCEM")+_xlfn.SUMIFS(G19:BP19,G18:BP18,"TCET")),0)+IF(D17="AUXLAB",(COUNTIF(G17:BP17,"CE")*8.5+_xlfn.SUMIFS(G19:BP19,G18:BP18,"TCEM")+_xlfn.SUMIFS(G19:BP19,G18:BP18,"TCET")),0)+IF(D17="HIO",(COUNTIF(G17:BP17,"CE")*8.5+_xlfn.SUMIFS(G19:BP19,G18:BP18,"TCEM")+_xlfn.SUMIFS(G19:BP19,G18:BP18,"TCET")),0)</f>
        <v>0</v>
      </c>
      <c r="CM17" s="144">
        <f>IF(D17="AUXENF",((COUNTIF(G17:BP17,"PyP")*8.5))+(_xlfn.SUMIFS(G19:BP19,G18:BP18,"TPyPM")+(_xlfn.SUMIFS(G19:BP19,G18:BP18,"TPyPT"))),0)</f>
        <v>0</v>
      </c>
      <c r="CN17" s="172">
        <f>IF(D17="AUXENF",COUNTIF(G17:BP17,"U")*24+COUNTIF(G17:BP17,"UD")*12+COUNTIF(G17:BP17,"UN")*12+_xlfn.SUMIFS(G19:BP19,G18:BP18,"TUM")+_xlfn.SUMIFS(G19:BP19,G18:BP18,"TUT")+_xlfn.SUMIFS(G19:BP19,G18:BP18,"TUN"),0)</f>
        <v>0</v>
      </c>
      <c r="CO17" s="183">
        <f>IF(D17="AUXENF",COUNTIF(G17:BP17,"HOSPD")*12+COUNTIF(G17:BP17,"HOSPN")*12+_xlfn.SUMIFS(G19:BP19,G18:BP18,"THM")+_xlfn.SUMIFS(G19:BP19,G18:BP18,"THT")+_xlfn.SUMIFS(G19:BP19,G18:BP18,"THN"),0)</f>
        <v>0</v>
      </c>
      <c r="CP17" s="183">
        <f>IF(D17="AUXENF",(COUNTIF(G17:BP17,"4505")*8.5),0)</f>
        <v>0</v>
      </c>
      <c r="CQ17" s="183">
        <f>IF(D17="AUXENF",(COUNTIF(G17:BP17,"VACUN")*8.5),0)</f>
        <v>0</v>
      </c>
      <c r="CR17" s="144">
        <f>IF(D17="AUXENF",(_xlfn.SUMIFS(G19:BU19,G18:BU18,"TMT")+(_xlfn.SUMIFS(G19:BU19,G18:BU18,"TTT"))),0)</f>
        <v>0</v>
      </c>
      <c r="CS17" s="168">
        <f>IF(AA17="MD",(COUNTIF(AD17:CM17,"B")*12),0)</f>
        <v>0</v>
      </c>
      <c r="CT17" s="183">
        <f>CL17+CM17+CN17+CO17+CP17+CQ17+CR17+CS17</f>
        <v>0</v>
      </c>
      <c r="CU17" s="176">
        <f>+BV17+CA17+CF17+CK17+CT17</f>
        <v>0</v>
      </c>
    </row>
    <row r="18" spans="3:99" ht="15" customHeight="1">
      <c r="C18" s="161"/>
      <c r="D18" s="164"/>
      <c r="E18" s="203" t="str">
        <f>IF(AK3="PLANTA","FIRMA FUNCIONARIO","FIRMA CONTRATISTA")</f>
        <v>FIRMA FUNCIONARIO</v>
      </c>
      <c r="F18" s="18" t="s">
        <v>21</v>
      </c>
      <c r="G18" s="67"/>
      <c r="H18" s="68"/>
      <c r="I18" s="125"/>
      <c r="J18" s="69"/>
      <c r="K18" s="126"/>
      <c r="L18" s="14"/>
      <c r="M18" s="126"/>
      <c r="N18" s="14"/>
      <c r="O18" s="127"/>
      <c r="P18" s="13"/>
      <c r="Q18" s="126"/>
      <c r="R18" s="14"/>
      <c r="S18" s="126"/>
      <c r="T18" s="13"/>
      <c r="U18" s="126"/>
      <c r="V18" s="14"/>
      <c r="W18" s="15"/>
      <c r="X18" s="13"/>
      <c r="Y18" s="126"/>
      <c r="Z18" s="14"/>
      <c r="AA18" s="126"/>
      <c r="AB18" s="13"/>
      <c r="AC18" s="126"/>
      <c r="AD18" s="14"/>
      <c r="AE18" s="126"/>
      <c r="AF18" s="13"/>
      <c r="AG18" s="126"/>
      <c r="AH18" s="14"/>
      <c r="AI18" s="127"/>
      <c r="AJ18" s="13"/>
      <c r="AK18" s="126"/>
      <c r="AL18" s="14"/>
      <c r="AM18" s="126"/>
      <c r="AN18" s="13"/>
      <c r="AO18" s="126"/>
      <c r="AP18" s="14"/>
      <c r="AQ18" s="15"/>
      <c r="AR18" s="13"/>
      <c r="AS18" s="126"/>
      <c r="AT18" s="14"/>
      <c r="AU18" s="12"/>
      <c r="AV18" s="14"/>
      <c r="AW18" s="126"/>
      <c r="AX18" s="14"/>
      <c r="AY18" s="15"/>
      <c r="AZ18" s="13"/>
      <c r="BA18" s="126"/>
      <c r="BB18" s="14"/>
      <c r="BC18" s="15"/>
      <c r="BD18" s="13"/>
      <c r="BE18" s="126"/>
      <c r="BF18" s="14"/>
      <c r="BG18" s="12"/>
      <c r="BH18" s="13"/>
      <c r="BI18" s="126"/>
      <c r="BJ18" s="14"/>
      <c r="BK18" s="15"/>
      <c r="BL18" s="13"/>
      <c r="BM18" s="126"/>
      <c r="BN18" s="14"/>
      <c r="BO18" s="15"/>
      <c r="BP18" s="13"/>
      <c r="BQ18" s="154"/>
      <c r="BR18" s="156"/>
      <c r="BS18" s="173"/>
      <c r="BT18" s="169"/>
      <c r="BU18" s="169"/>
      <c r="BV18" s="169"/>
      <c r="BW18" s="154"/>
      <c r="BX18" s="173"/>
      <c r="BY18" s="184"/>
      <c r="BZ18" s="169"/>
      <c r="CA18" s="169"/>
      <c r="CB18" s="154"/>
      <c r="CC18" s="156"/>
      <c r="CD18" s="169"/>
      <c r="CE18" s="169"/>
      <c r="CF18" s="184"/>
      <c r="CG18" s="154"/>
      <c r="CH18" s="156"/>
      <c r="CI18" s="151"/>
      <c r="CJ18" s="169"/>
      <c r="CK18" s="184"/>
      <c r="CL18" s="148"/>
      <c r="CM18" s="145"/>
      <c r="CN18" s="173"/>
      <c r="CO18" s="184"/>
      <c r="CP18" s="184"/>
      <c r="CQ18" s="184"/>
      <c r="CR18" s="145"/>
      <c r="CS18" s="169"/>
      <c r="CT18" s="184"/>
      <c r="CU18" s="177"/>
    </row>
    <row r="19" spans="1:99" s="41" customFormat="1" ht="21" thickBot="1">
      <c r="A19" s="142"/>
      <c r="B19" s="142"/>
      <c r="C19" s="162"/>
      <c r="D19" s="165"/>
      <c r="E19" s="204"/>
      <c r="F19" s="59" t="s">
        <v>22</v>
      </c>
      <c r="G19" s="70"/>
      <c r="H19" s="71"/>
      <c r="I19" s="133"/>
      <c r="J19" s="134"/>
      <c r="K19" s="135"/>
      <c r="L19" s="136"/>
      <c r="M19" s="135"/>
      <c r="N19" s="136"/>
      <c r="O19" s="137"/>
      <c r="P19" s="138"/>
      <c r="Q19" s="135"/>
      <c r="R19" s="136"/>
      <c r="S19" s="137"/>
      <c r="T19" s="138"/>
      <c r="U19" s="135"/>
      <c r="V19" s="136"/>
      <c r="W19" s="137"/>
      <c r="X19" s="138"/>
      <c r="Y19" s="135"/>
      <c r="Z19" s="136"/>
      <c r="AA19" s="137"/>
      <c r="AB19" s="138"/>
      <c r="AC19" s="135"/>
      <c r="AD19" s="136"/>
      <c r="AE19" s="137"/>
      <c r="AF19" s="138"/>
      <c r="AG19" s="135"/>
      <c r="AH19" s="136"/>
      <c r="AI19" s="137"/>
      <c r="AJ19" s="138"/>
      <c r="AK19" s="135"/>
      <c r="AL19" s="136"/>
      <c r="AM19" s="137"/>
      <c r="AN19" s="138"/>
      <c r="AO19" s="135"/>
      <c r="AP19" s="136"/>
      <c r="AQ19" s="137"/>
      <c r="AR19" s="138"/>
      <c r="AS19" s="135"/>
      <c r="AT19" s="136"/>
      <c r="AU19" s="135"/>
      <c r="AV19" s="136"/>
      <c r="AW19" s="135"/>
      <c r="AX19" s="136"/>
      <c r="AY19" s="137"/>
      <c r="AZ19" s="138"/>
      <c r="BA19" s="135"/>
      <c r="BB19" s="136"/>
      <c r="BC19" s="137"/>
      <c r="BD19" s="138"/>
      <c r="BE19" s="135"/>
      <c r="BF19" s="136"/>
      <c r="BG19" s="137"/>
      <c r="BH19" s="138"/>
      <c r="BI19" s="135"/>
      <c r="BJ19" s="136"/>
      <c r="BK19" s="137"/>
      <c r="BL19" s="138"/>
      <c r="BM19" s="135"/>
      <c r="BN19" s="136"/>
      <c r="BO19" s="137"/>
      <c r="BP19" s="138"/>
      <c r="BQ19" s="92">
        <f>(COUNTIF(D17,"MD"))*3*BQ17</f>
        <v>0</v>
      </c>
      <c r="BR19" s="93">
        <f>(COUNTIF(D17,"MD"))*BR17*2</f>
        <v>0</v>
      </c>
      <c r="BS19" s="174"/>
      <c r="BT19" s="170"/>
      <c r="BU19" s="170"/>
      <c r="BV19" s="170"/>
      <c r="BW19" s="92">
        <f>(COUNTIF(H17,"EN"))*BW17*2</f>
        <v>0</v>
      </c>
      <c r="BX19" s="174"/>
      <c r="BY19" s="185"/>
      <c r="BZ19" s="170"/>
      <c r="CA19" s="170"/>
      <c r="CB19" s="92">
        <f>(COUNTIF(L17,"ODON"))*3*CB17</f>
        <v>0</v>
      </c>
      <c r="CC19" s="93">
        <f>(COUNTIF(L17,"ODON"))*CC17*2</f>
        <v>0</v>
      </c>
      <c r="CD19" s="170"/>
      <c r="CE19" s="170"/>
      <c r="CF19" s="185"/>
      <c r="CG19" s="274"/>
      <c r="CH19" s="175"/>
      <c r="CI19" s="152"/>
      <c r="CJ19" s="170"/>
      <c r="CK19" s="185"/>
      <c r="CL19" s="149"/>
      <c r="CM19" s="146"/>
      <c r="CN19" s="174"/>
      <c r="CO19" s="185"/>
      <c r="CP19" s="185"/>
      <c r="CQ19" s="185"/>
      <c r="CR19" s="146"/>
      <c r="CS19" s="170"/>
      <c r="CT19" s="185"/>
      <c r="CU19" s="178"/>
    </row>
    <row r="20" spans="3:99" ht="18" customHeight="1">
      <c r="C20" s="160">
        <v>4</v>
      </c>
      <c r="D20" s="163" t="s">
        <v>132</v>
      </c>
      <c r="E20" s="119"/>
      <c r="F20" s="19" t="s">
        <v>13</v>
      </c>
      <c r="G20" s="166"/>
      <c r="H20" s="167"/>
      <c r="I20" s="166"/>
      <c r="J20" s="167"/>
      <c r="K20" s="158"/>
      <c r="L20" s="159"/>
      <c r="M20" s="158"/>
      <c r="N20" s="159"/>
      <c r="O20" s="158"/>
      <c r="P20" s="159"/>
      <c r="Q20" s="158"/>
      <c r="R20" s="159"/>
      <c r="S20" s="158"/>
      <c r="T20" s="159"/>
      <c r="U20" s="158"/>
      <c r="V20" s="159"/>
      <c r="W20" s="158"/>
      <c r="X20" s="159"/>
      <c r="Y20" s="158"/>
      <c r="Z20" s="159"/>
      <c r="AA20" s="158"/>
      <c r="AB20" s="159"/>
      <c r="AC20" s="158"/>
      <c r="AD20" s="159"/>
      <c r="AE20" s="158"/>
      <c r="AF20" s="159"/>
      <c r="AG20" s="158"/>
      <c r="AH20" s="159"/>
      <c r="AI20" s="158"/>
      <c r="AJ20" s="159"/>
      <c r="AK20" s="158"/>
      <c r="AL20" s="159"/>
      <c r="AM20" s="158"/>
      <c r="AN20" s="159"/>
      <c r="AO20" s="158"/>
      <c r="AP20" s="159"/>
      <c r="AQ20" s="158"/>
      <c r="AR20" s="159"/>
      <c r="AS20" s="158"/>
      <c r="AT20" s="159"/>
      <c r="AU20" s="158"/>
      <c r="AV20" s="159"/>
      <c r="AW20" s="158"/>
      <c r="AX20" s="159"/>
      <c r="AY20" s="158"/>
      <c r="AZ20" s="159"/>
      <c r="BA20" s="158"/>
      <c r="BB20" s="159"/>
      <c r="BC20" s="158"/>
      <c r="BD20" s="159"/>
      <c r="BE20" s="158"/>
      <c r="BF20" s="159"/>
      <c r="BG20" s="158"/>
      <c r="BH20" s="159"/>
      <c r="BI20" s="158"/>
      <c r="BJ20" s="159"/>
      <c r="BK20" s="158"/>
      <c r="BL20" s="159"/>
      <c r="BM20" s="158"/>
      <c r="BN20" s="159"/>
      <c r="BO20" s="158"/>
      <c r="BP20" s="171"/>
      <c r="BQ20" s="153">
        <f>IF(D20="MD",(COUNTIF(G20:BP20,"CE")*8.5+_xlfn.SUMIFS(G22:BP22,G21:BP21,"TCEM")+_xlfn.SUMIFS(G22:BP22,G21:BP21,"TCET")),0)</f>
        <v>0</v>
      </c>
      <c r="BR20" s="155">
        <f>IF(D20="MD",((COUNTIF(G20:BP20,"PyP")*8.5))+(_xlfn.SUMIFS(G22:BP22,G21:BP21,"TPyPM")+(_xlfn.SUMIFS(G22:BP22,G21:BP21,"TPyPT"))),0)</f>
        <v>0</v>
      </c>
      <c r="BS20" s="172">
        <f>IF(D20="MD",COUNTIF(G20:BP20,"U")*24+COUNTIF(G20:BP20,"UD")*12+COUNTIF(G20:BP20,"UN")*12+_xlfn.SUMIFS(G22:BP22,G21:BP21,"TUM")+_xlfn.SUMIFS(G22:BP22,G21:BP21,"TUT")+_xlfn.SUMIFS(G22:BP22,G21:BP21,"TUN"),0)</f>
        <v>0</v>
      </c>
      <c r="BT20" s="168">
        <f>IF(D20="MD",COUNTIF(G20:BP20,"HOSPD")*12+COUNTIF(G20:BP20,"HOSPN")*12+_xlfn.SUMIFS(G22:BP22,G21:BP21,"THM")+_xlfn.SUMIFS(G22:BP22,G21:BP21,"THT")+_xlfn.SUMIFS(G22:BP22,G21:BP21,"THN"),0)</f>
        <v>0</v>
      </c>
      <c r="BU20" s="168">
        <f>IF(D20="MD",(COUNTIF(G20:BP20,"B")*12),0)</f>
        <v>0</v>
      </c>
      <c r="BV20" s="168">
        <f>+BQ20+BR20+BS20+BT20+BU20</f>
        <v>0</v>
      </c>
      <c r="BW20" s="153">
        <f>IF(D20="EN",((COUNTIF(G20:BP20,"PyP")*8.5))+(_xlfn.SUMIFS(G22:BP22,G21:BP21,"TPyPM")+(_xlfn.SUMIFS(G22:BP22,G21:BP21,"TPyPT"))),0)</f>
        <v>0</v>
      </c>
      <c r="BX20" s="172">
        <f>IF(D20="EN",COUNTIF(G20:BP20,"U")*24+COUNTIF(G20:BP20,"UD")*12+COUNTIF(G20:BP20,"UN")*12+_xlfn.SUMIFS(G22:BP22,G21:BP21,"TUM")+_xlfn.SUMIFS(G22:BP22,G21:BP21,"TUT")+_xlfn.SUMIFS(G22:BP22,G21:BP21,"TUN"),0)</f>
        <v>0</v>
      </c>
      <c r="BY20" s="183">
        <f>IF(D20="EN",+_xlfn.SUMIFS(G22:BP22,G21:BP21,"THM")+_xlfn.SUMIFS(G22:BP22,G21:BP21,"THT")+_xlfn.SUMIFS(G22:BP22,G21:BP21,"THN"),0)</f>
        <v>0</v>
      </c>
      <c r="BZ20" s="168">
        <f>IF(I20="EN",(COUNTIF(L20:BU20,"B")*12),0)</f>
        <v>0</v>
      </c>
      <c r="CA20" s="168">
        <f>+BW20+BX20+BY20+BZ20</f>
        <v>0</v>
      </c>
      <c r="CB20" s="153">
        <f>IF(D20="ODON",(COUNTIF(G20:BP20,"CE")*8.5+_xlfn.SUMIFS(G22:BP22,G21:BP21,"TCEM")+_xlfn.SUMIFS(G22:BP22,G21:BP21,"TCET")),0)</f>
        <v>0</v>
      </c>
      <c r="CC20" s="155">
        <f>IF(D20="ODON",((COUNTIF(G20:BP20,"PyP")*8.5))+(_xlfn.SUMIFS(G22:BP22,G21:BP21,"TPyPM")+(_xlfn.SUMIFS(G22:BP22,G21:BP21,"TPyPT"))),0)</f>
        <v>0</v>
      </c>
      <c r="CD20" s="168">
        <f>IF(D20="ODON",COUNTIF(G20:BP20,"U")*24+COUNTIF(G20:BP20,"UD")*12+COUNTIF(G20:BP20,"UN")*12+_xlfn.SUMIFS(G22:BP22,G21:BP21,"TUM")+_xlfn.SUMIFS(G22:BP22,G21:BP21,"TUT")+_xlfn.SUMIFS(G22:BP22,G21:BP21,"TUN"),0)</f>
        <v>0</v>
      </c>
      <c r="CE20" s="168">
        <f>IF(N20="MD",(COUNTIF(Q20:BZ20,"B")*12),0)</f>
        <v>0</v>
      </c>
      <c r="CF20" s="183">
        <f>CB20+CC20+CD20+CE20</f>
        <v>0</v>
      </c>
      <c r="CG20" s="153">
        <f>IF(D20="BAC",(COUNTIF(G20:BP20,"CE")*8.5),0)</f>
        <v>0</v>
      </c>
      <c r="CH20" s="155">
        <f>IF(D20="BAC",((COUNTIF(G20:BP20,"PyP")*8.5))+(_xlfn.SUMIFS(G22:BP22,G21:BP21,"TPyPM")+(_xlfn.SUMIFS(G22:BP22,G21:BP21,"TPyPT"))),0)</f>
        <v>0</v>
      </c>
      <c r="CI20" s="150">
        <f>IF(D20="BAC",(_xlfn.SUMIFS(G22:BP22,G21:BP21,"TUM")+_xlfn.SUMIFS(G22:BP22,G21:BP21,"TUT")+_xlfn.SUMIFS(G22:BP22,G21:BP21,"TUN")),0)</f>
        <v>0</v>
      </c>
      <c r="CJ20" s="168">
        <f>IF(S20="MD",(COUNTIF(V20:CE20,"B")*12),0)</f>
        <v>0</v>
      </c>
      <c r="CK20" s="183">
        <f>CG20+CH20+CI20+CJ20</f>
        <v>0</v>
      </c>
      <c r="CL20" s="147">
        <f>IF(D20="AUXENF",(COUNTIF(G20:BP20,"CE")*8.5+_xlfn.SUMIFS(G22:BP22,G21:BP21,"TCEM")+_xlfn.SUMIFS(G22:BP22,G21:BP21,"TCET")),0)+IF(D20="AUXLAB",(COUNTIF(G20:BP20,"CE")*8.5+_xlfn.SUMIFS(G22:BP22,G21:BP21,"TCEM")+_xlfn.SUMIFS(G22:BP22,G21:BP21,"TCET")),0)+IF(D20="HIO",(COUNTIF(G20:BP20,"CE")*8.5+_xlfn.SUMIFS(G22:BP22,G21:BP21,"TCEM")+_xlfn.SUMIFS(G22:BP22,G21:BP21,"TCET")),0)</f>
        <v>0</v>
      </c>
      <c r="CM20" s="144">
        <f>IF(D20="AUXENF",((COUNTIF(G20:BP20,"PyP")*8.5))+(_xlfn.SUMIFS(G22:BP22,G21:BP21,"TPyPM")+(_xlfn.SUMIFS(G22:BP22,G21:BP21,"TPyPT"))),0)</f>
        <v>0</v>
      </c>
      <c r="CN20" s="172">
        <f>IF(D20="AUXENF",COUNTIF(G20:BP20,"U")*24+COUNTIF(G20:BP20,"UD")*12+COUNTIF(G20:BP20,"UN")*12+_xlfn.SUMIFS(G22:BP22,G21:BP21,"TUM")+_xlfn.SUMIFS(G22:BP22,G21:BP21,"TUT")+_xlfn.SUMIFS(G22:BP22,G21:BP21,"TUN"),0)</f>
        <v>0</v>
      </c>
      <c r="CO20" s="183">
        <f>IF(D20="AUXENF",COUNTIF(G20:BP20,"HOSPD")*12+COUNTIF(G20:BP20,"HOSPN")*12+_xlfn.SUMIFS(G22:BP22,G21:BP21,"THM")+_xlfn.SUMIFS(G22:BP22,G21:BP21,"THT")+_xlfn.SUMIFS(G22:BP22,G21:BP21,"THN"),0)</f>
        <v>0</v>
      </c>
      <c r="CP20" s="183">
        <f>IF(D20="AUXENF",(COUNTIF(G20:BP20,"4505")*8.5),0)</f>
        <v>0</v>
      </c>
      <c r="CQ20" s="183">
        <f>IF(D20="AUXENF",(COUNTIF(G20:BP20,"VACUN")*8.5),0)</f>
        <v>0</v>
      </c>
      <c r="CR20" s="144">
        <f>IF(D20="AUXENF",(_xlfn.SUMIFS(G22:BU22,G21:BU21,"TMT")+(_xlfn.SUMIFS(G22:BU22,G21:BU21,"TTT"))),0)</f>
        <v>0</v>
      </c>
      <c r="CS20" s="168">
        <f>IF(AA20="MD",(COUNTIF(AD20:CM20,"B")*12),0)</f>
        <v>0</v>
      </c>
      <c r="CT20" s="183">
        <f>CL20+CM20+CN20+CO20+CP20+CQ20+CR20+CS20</f>
        <v>0</v>
      </c>
      <c r="CU20" s="176">
        <f>+BV20+CA20+CF20+CK20+CT20</f>
        <v>0</v>
      </c>
    </row>
    <row r="21" spans="3:99" ht="15" customHeight="1">
      <c r="C21" s="161"/>
      <c r="D21" s="164"/>
      <c r="E21" s="203" t="str">
        <f>IF(AK3="PLANTA","FIRMA FUNCIONARIO","FIRMA CONTRATISTA")</f>
        <v>FIRMA FUNCIONARIO</v>
      </c>
      <c r="F21" s="18" t="s">
        <v>21</v>
      </c>
      <c r="G21" s="67"/>
      <c r="H21" s="68"/>
      <c r="I21" s="125"/>
      <c r="J21" s="69"/>
      <c r="K21" s="126"/>
      <c r="L21" s="14"/>
      <c r="M21" s="126"/>
      <c r="N21" s="14"/>
      <c r="O21" s="127"/>
      <c r="P21" s="13"/>
      <c r="Q21" s="126"/>
      <c r="R21" s="14"/>
      <c r="S21" s="126"/>
      <c r="T21" s="13"/>
      <c r="U21" s="126"/>
      <c r="V21" s="14"/>
      <c r="W21" s="15"/>
      <c r="X21" s="13"/>
      <c r="Y21" s="126"/>
      <c r="Z21" s="14"/>
      <c r="AA21" s="126"/>
      <c r="AB21" s="13"/>
      <c r="AC21" s="126"/>
      <c r="AD21" s="14"/>
      <c r="AE21" s="126"/>
      <c r="AF21" s="13"/>
      <c r="AG21" s="126"/>
      <c r="AH21" s="14"/>
      <c r="AI21" s="127"/>
      <c r="AJ21" s="13"/>
      <c r="AK21" s="126"/>
      <c r="AL21" s="14"/>
      <c r="AM21" s="126"/>
      <c r="AN21" s="13"/>
      <c r="AO21" s="126"/>
      <c r="AP21" s="14"/>
      <c r="AQ21" s="15"/>
      <c r="AR21" s="13"/>
      <c r="AS21" s="126"/>
      <c r="AT21" s="14"/>
      <c r="AU21" s="12"/>
      <c r="AV21" s="14"/>
      <c r="AW21" s="126"/>
      <c r="AX21" s="14"/>
      <c r="AY21" s="15"/>
      <c r="AZ21" s="13"/>
      <c r="BA21" s="126"/>
      <c r="BB21" s="14"/>
      <c r="BC21" s="15"/>
      <c r="BD21" s="13"/>
      <c r="BE21" s="126"/>
      <c r="BF21" s="14"/>
      <c r="BG21" s="12"/>
      <c r="BH21" s="13"/>
      <c r="BI21" s="126"/>
      <c r="BJ21" s="14"/>
      <c r="BK21" s="15"/>
      <c r="BL21" s="13"/>
      <c r="BM21" s="126"/>
      <c r="BN21" s="14"/>
      <c r="BO21" s="15"/>
      <c r="BP21" s="13"/>
      <c r="BQ21" s="154"/>
      <c r="BR21" s="156"/>
      <c r="BS21" s="173"/>
      <c r="BT21" s="169"/>
      <c r="BU21" s="169"/>
      <c r="BV21" s="169"/>
      <c r="BW21" s="154"/>
      <c r="BX21" s="173"/>
      <c r="BY21" s="184"/>
      <c r="BZ21" s="169"/>
      <c r="CA21" s="169"/>
      <c r="CB21" s="154"/>
      <c r="CC21" s="156"/>
      <c r="CD21" s="169"/>
      <c r="CE21" s="169"/>
      <c r="CF21" s="184"/>
      <c r="CG21" s="154"/>
      <c r="CH21" s="156"/>
      <c r="CI21" s="151"/>
      <c r="CJ21" s="169"/>
      <c r="CK21" s="184"/>
      <c r="CL21" s="148"/>
      <c r="CM21" s="145"/>
      <c r="CN21" s="173"/>
      <c r="CO21" s="184"/>
      <c r="CP21" s="184"/>
      <c r="CQ21" s="184"/>
      <c r="CR21" s="145"/>
      <c r="CS21" s="169"/>
      <c r="CT21" s="184"/>
      <c r="CU21" s="177"/>
    </row>
    <row r="22" spans="1:99" s="41" customFormat="1" ht="21" thickBot="1">
      <c r="A22" s="142"/>
      <c r="B22" s="142"/>
      <c r="C22" s="162"/>
      <c r="D22" s="165"/>
      <c r="E22" s="204"/>
      <c r="F22" s="59" t="s">
        <v>22</v>
      </c>
      <c r="G22" s="70"/>
      <c r="H22" s="71"/>
      <c r="I22" s="133"/>
      <c r="J22" s="134"/>
      <c r="K22" s="135"/>
      <c r="L22" s="136"/>
      <c r="M22" s="135"/>
      <c r="N22" s="136"/>
      <c r="O22" s="137"/>
      <c r="P22" s="138"/>
      <c r="Q22" s="135"/>
      <c r="R22" s="136"/>
      <c r="S22" s="137"/>
      <c r="T22" s="138"/>
      <c r="U22" s="135"/>
      <c r="V22" s="136"/>
      <c r="W22" s="137"/>
      <c r="X22" s="138"/>
      <c r="Y22" s="135"/>
      <c r="Z22" s="136"/>
      <c r="AA22" s="137"/>
      <c r="AB22" s="138"/>
      <c r="AC22" s="135"/>
      <c r="AD22" s="136"/>
      <c r="AE22" s="137"/>
      <c r="AF22" s="138"/>
      <c r="AG22" s="135"/>
      <c r="AH22" s="136"/>
      <c r="AI22" s="137"/>
      <c r="AJ22" s="138"/>
      <c r="AK22" s="135"/>
      <c r="AL22" s="136"/>
      <c r="AM22" s="137"/>
      <c r="AN22" s="138"/>
      <c r="AO22" s="135"/>
      <c r="AP22" s="136"/>
      <c r="AQ22" s="137"/>
      <c r="AR22" s="138"/>
      <c r="AS22" s="135"/>
      <c r="AT22" s="136"/>
      <c r="AU22" s="135"/>
      <c r="AV22" s="136"/>
      <c r="AW22" s="135"/>
      <c r="AX22" s="136"/>
      <c r="AY22" s="137"/>
      <c r="AZ22" s="138"/>
      <c r="BA22" s="135"/>
      <c r="BB22" s="136"/>
      <c r="BC22" s="137"/>
      <c r="BD22" s="138"/>
      <c r="BE22" s="135"/>
      <c r="BF22" s="136"/>
      <c r="BG22" s="137"/>
      <c r="BH22" s="138"/>
      <c r="BI22" s="135"/>
      <c r="BJ22" s="136"/>
      <c r="BK22" s="137"/>
      <c r="BL22" s="138"/>
      <c r="BM22" s="135"/>
      <c r="BN22" s="136"/>
      <c r="BO22" s="137"/>
      <c r="BP22" s="138"/>
      <c r="BQ22" s="92">
        <f>(COUNTIF(D20,"MD"))*3*BQ20</f>
        <v>0</v>
      </c>
      <c r="BR22" s="93">
        <f>(COUNTIF(D20,"MD"))*BR20*2</f>
        <v>0</v>
      </c>
      <c r="BS22" s="174"/>
      <c r="BT22" s="170"/>
      <c r="BU22" s="170"/>
      <c r="BV22" s="170"/>
      <c r="BW22" s="92">
        <f>(COUNTIF(H20,"EN"))*BW20*2</f>
        <v>0</v>
      </c>
      <c r="BX22" s="174"/>
      <c r="BY22" s="185"/>
      <c r="BZ22" s="170"/>
      <c r="CA22" s="170"/>
      <c r="CB22" s="92">
        <f>(COUNTIF(L20,"ODON"))*3*CB20</f>
        <v>0</v>
      </c>
      <c r="CC22" s="93">
        <f>(COUNTIF(L20,"ODON"))*CC20*2</f>
        <v>0</v>
      </c>
      <c r="CD22" s="170"/>
      <c r="CE22" s="170"/>
      <c r="CF22" s="185"/>
      <c r="CG22" s="274"/>
      <c r="CH22" s="175"/>
      <c r="CI22" s="152"/>
      <c r="CJ22" s="170"/>
      <c r="CK22" s="185"/>
      <c r="CL22" s="149"/>
      <c r="CM22" s="146"/>
      <c r="CN22" s="174"/>
      <c r="CO22" s="185"/>
      <c r="CP22" s="185"/>
      <c r="CQ22" s="185"/>
      <c r="CR22" s="146"/>
      <c r="CS22" s="170"/>
      <c r="CT22" s="185"/>
      <c r="CU22" s="178"/>
    </row>
    <row r="23" spans="3:99" ht="18" customHeight="1">
      <c r="C23" s="160">
        <v>5</v>
      </c>
      <c r="D23" s="163" t="s">
        <v>132</v>
      </c>
      <c r="E23" s="121"/>
      <c r="F23" s="19" t="s">
        <v>13</v>
      </c>
      <c r="G23" s="166"/>
      <c r="H23" s="167"/>
      <c r="I23" s="166"/>
      <c r="J23" s="167"/>
      <c r="K23" s="158"/>
      <c r="L23" s="159"/>
      <c r="M23" s="158"/>
      <c r="N23" s="159"/>
      <c r="O23" s="158"/>
      <c r="P23" s="159"/>
      <c r="Q23" s="158"/>
      <c r="R23" s="159"/>
      <c r="S23" s="158"/>
      <c r="T23" s="159"/>
      <c r="U23" s="158"/>
      <c r="V23" s="159"/>
      <c r="W23" s="158"/>
      <c r="X23" s="159"/>
      <c r="Y23" s="158"/>
      <c r="Z23" s="159"/>
      <c r="AA23" s="158"/>
      <c r="AB23" s="159"/>
      <c r="AC23" s="158"/>
      <c r="AD23" s="159"/>
      <c r="AE23" s="158"/>
      <c r="AF23" s="159"/>
      <c r="AG23" s="158"/>
      <c r="AH23" s="159"/>
      <c r="AI23" s="158"/>
      <c r="AJ23" s="159"/>
      <c r="AK23" s="158"/>
      <c r="AL23" s="159"/>
      <c r="AM23" s="158"/>
      <c r="AN23" s="159"/>
      <c r="AO23" s="158"/>
      <c r="AP23" s="159"/>
      <c r="AQ23" s="158"/>
      <c r="AR23" s="159"/>
      <c r="AS23" s="158"/>
      <c r="AT23" s="159"/>
      <c r="AU23" s="158"/>
      <c r="AV23" s="159"/>
      <c r="AW23" s="158"/>
      <c r="AX23" s="159"/>
      <c r="AY23" s="158"/>
      <c r="AZ23" s="159"/>
      <c r="BA23" s="158"/>
      <c r="BB23" s="159"/>
      <c r="BC23" s="158"/>
      <c r="BD23" s="159"/>
      <c r="BE23" s="158"/>
      <c r="BF23" s="159"/>
      <c r="BG23" s="158"/>
      <c r="BH23" s="159"/>
      <c r="BI23" s="158"/>
      <c r="BJ23" s="159"/>
      <c r="BK23" s="158"/>
      <c r="BL23" s="159"/>
      <c r="BM23" s="158"/>
      <c r="BN23" s="159"/>
      <c r="BO23" s="158"/>
      <c r="BP23" s="171"/>
      <c r="BQ23" s="153">
        <f>IF(D23="MD",(COUNTIF(G23:BP23,"CE")*8.5+_xlfn.SUMIFS(G25:BP25,G24:BP24,"TCEM")+_xlfn.SUMIFS(G25:BP25,G24:BP24,"TCET")),0)</f>
        <v>0</v>
      </c>
      <c r="BR23" s="155">
        <f>IF(D23="MD",((COUNTIF(G23:BP23,"PyP")*8.5))+(_xlfn.SUMIFS(G25:BP25,G24:BP24,"TPyPM")+(_xlfn.SUMIFS(G25:BP25,G24:BP24,"TPyPT"))),0)</f>
        <v>0</v>
      </c>
      <c r="BS23" s="172">
        <f>IF(D23="MD",COUNTIF(G23:BP23,"U")*24+COUNTIF(G23:BP23,"UD")*12+COUNTIF(G23:BP23,"UN")*12+_xlfn.SUMIFS(G25:BP25,G24:BP24,"TUM")+_xlfn.SUMIFS(G25:BP25,G24:BP24,"TUT")+_xlfn.SUMIFS(G25:BP25,G24:BP24,"TUN"),0)</f>
        <v>0</v>
      </c>
      <c r="BT23" s="168">
        <f>IF(D23="MD",COUNTIF(G23:BP23,"HOSPD")*12+COUNTIF(G23:BP23,"HOSPN")*12+_xlfn.SUMIFS(G25:BP25,G24:BP24,"THM")+_xlfn.SUMIFS(G25:BP25,G24:BP24,"THT")+_xlfn.SUMIFS(G25:BP25,G24:BP24,"THN"),0)</f>
        <v>0</v>
      </c>
      <c r="BU23" s="168">
        <f>IF(D23="MD",(COUNTIF(G23:BP23,"B")*12),0)</f>
        <v>0</v>
      </c>
      <c r="BV23" s="168">
        <f>+BQ23+BR23+BS23+BT23+BU23</f>
        <v>0</v>
      </c>
      <c r="BW23" s="153">
        <f>IF(D23="EN",((COUNTIF(G23:BP23,"PyP")*8.5))+(_xlfn.SUMIFS(G25:BP25,G24:BP24,"TPyPM")+(_xlfn.SUMIFS(G25:BP25,G24:BP24,"TPyPT"))),0)</f>
        <v>0</v>
      </c>
      <c r="BX23" s="172">
        <f>IF(D23="EN",COUNTIF(G23:BP23,"U")*24+COUNTIF(G23:BP23,"UD")*12+COUNTIF(G23:BP23,"UN")*12+_xlfn.SUMIFS(G25:BP25,G24:BP24,"TUM")+_xlfn.SUMIFS(G25:BP25,G24:BP24,"TUT")+_xlfn.SUMIFS(G25:BP25,G24:BP24,"TUN"),0)</f>
        <v>0</v>
      </c>
      <c r="BY23" s="183">
        <f>IF(D23="EN",+_xlfn.SUMIFS(G25:BP25,G24:BP24,"THM")+_xlfn.SUMIFS(G25:BP25,G24:BP24,"THT")+_xlfn.SUMIFS(G25:BP25,G24:BP24,"THN"),0)</f>
        <v>0</v>
      </c>
      <c r="BZ23" s="168">
        <f>IF(I23="EN",(COUNTIF(L23:BU23,"B")*12),0)</f>
        <v>0</v>
      </c>
      <c r="CA23" s="168">
        <f>+BW23+BX23+BY23+BZ23</f>
        <v>0</v>
      </c>
      <c r="CB23" s="153">
        <f>IF(D23="ODON",(COUNTIF(G23:BP23,"CE")*8.5+_xlfn.SUMIFS(G25:BP25,G24:BP24,"TCEM")+_xlfn.SUMIFS(G25:BP25,G24:BP24,"TCET")),0)</f>
        <v>0</v>
      </c>
      <c r="CC23" s="155">
        <f>IF(D23="ODON",((COUNTIF(G23:BP23,"PyP")*8.5))+(_xlfn.SUMIFS(G25:BP25,G24:BP24,"TPyPM")+(_xlfn.SUMIFS(G25:BP25,G24:BP24,"TPyPT"))),0)</f>
        <v>0</v>
      </c>
      <c r="CD23" s="168">
        <f>IF(D23="ODON",COUNTIF(G23:BP23,"U")*24+COUNTIF(G23:BP23,"UD")*12+COUNTIF(G23:BP23,"UN")*12+_xlfn.SUMIFS(G25:BP25,G24:BP24,"TUM")+_xlfn.SUMIFS(G25:BP25,G24:BP24,"TUT")+_xlfn.SUMIFS(G25:BP25,G24:BP24,"TUN"),0)</f>
        <v>0</v>
      </c>
      <c r="CE23" s="168">
        <f>IF(N23="MD",(COUNTIF(Q23:BZ23,"B")*12),0)</f>
        <v>0</v>
      </c>
      <c r="CF23" s="183">
        <f>CB23+CC23+CD23+CE23</f>
        <v>0</v>
      </c>
      <c r="CG23" s="153">
        <f>IF(D23="BAC",(COUNTIF(G23:BP23,"CE")*8.5),0)</f>
        <v>0</v>
      </c>
      <c r="CH23" s="155">
        <f>IF(D23="BAC",((COUNTIF(G23:BP23,"PyP")*8.5))+(_xlfn.SUMIFS(G25:BP25,G24:BP24,"TPyPM")+(_xlfn.SUMIFS(G25:BP25,G24:BP24,"TPyPT"))),0)</f>
        <v>0</v>
      </c>
      <c r="CI23" s="150">
        <f>IF(D23="BAC",(_xlfn.SUMIFS(G25:BP25,G24:BP24,"TUM")+_xlfn.SUMIFS(G25:BP25,G24:BP24,"TUT")+_xlfn.SUMIFS(G25:BP25,G24:BP24,"TUN")),0)</f>
        <v>0</v>
      </c>
      <c r="CJ23" s="168">
        <f>IF(S23="MD",(COUNTIF(V23:CE23,"B")*12),0)</f>
        <v>0</v>
      </c>
      <c r="CK23" s="183">
        <f>CG23+CH23+CI23+CJ23</f>
        <v>0</v>
      </c>
      <c r="CL23" s="147">
        <f>IF(D23="AUXENF",(COUNTIF(G23:BP23,"CE")*8.5+_xlfn.SUMIFS(G25:BP25,G24:BP24,"TCEM")+_xlfn.SUMIFS(G25:BP25,G24:BP24,"TCET")),0)+IF(D23="AUXLAB",(COUNTIF(G23:BP23,"CE")*8.5+_xlfn.SUMIFS(G25:BP25,G24:BP24,"TCEM")+_xlfn.SUMIFS(G25:BP25,G24:BP24,"TCET")),0)+IF(D23="HIO",(COUNTIF(G23:BP23,"CE")*8.5+_xlfn.SUMIFS(G25:BP25,G24:BP24,"TCEM")+_xlfn.SUMIFS(G25:BP25,G24:BP24,"TCET")),0)</f>
        <v>0</v>
      </c>
      <c r="CM23" s="144">
        <f>IF(D23="AUXENF",((COUNTIF(G23:BP23,"PyP")*8.5))+(_xlfn.SUMIFS(G25:BP25,G24:BP24,"TPyPM")+(_xlfn.SUMIFS(G25:BP25,G24:BP24,"TPyPT"))),0)</f>
        <v>0</v>
      </c>
      <c r="CN23" s="172">
        <f>IF(D23="AUXENF",COUNTIF(G23:BP23,"U")*24+COUNTIF(G23:BP23,"UD")*12+COUNTIF(G23:BP23,"UN")*12+_xlfn.SUMIFS(G25:BP25,G24:BP24,"TUM")+_xlfn.SUMIFS(G25:BP25,G24:BP24,"TUT")+_xlfn.SUMIFS(G25:BP25,G24:BP24,"TUN"),0)</f>
        <v>0</v>
      </c>
      <c r="CO23" s="183">
        <f>IF(D23="AUXENF",COUNTIF(G23:BP23,"HOSPD")*12+COUNTIF(G23:BP23,"HOSPN")*12+_xlfn.SUMIFS(G25:BP25,G24:BP24,"THM")+_xlfn.SUMIFS(G25:BP25,G24:BP24,"THT")+_xlfn.SUMIFS(G25:BP25,G24:BP24,"THN"),0)</f>
        <v>0</v>
      </c>
      <c r="CP23" s="183">
        <f>IF(D23="AUXENF",(COUNTIF(G23:BP23,"4505")*8.5),0)</f>
        <v>0</v>
      </c>
      <c r="CQ23" s="183">
        <f>IF(D23="AUXENF",(COUNTIF(G23:BP23,"VACUN")*8.5),0)</f>
        <v>0</v>
      </c>
      <c r="CR23" s="144">
        <f>IF(D23="AUXENF",(_xlfn.SUMIFS(G25:BU25,G24:BU24,"TMT")+(_xlfn.SUMIFS(G25:BU25,G24:BU24,"TTT"))),0)</f>
        <v>0</v>
      </c>
      <c r="CS23" s="168">
        <f>IF(AA23="MD",(COUNTIF(AD23:CM23,"B")*12),0)</f>
        <v>0</v>
      </c>
      <c r="CT23" s="183">
        <f>CL23+CM23+CN23+CO23+CP23+CQ23+CR23+CS23</f>
        <v>0</v>
      </c>
      <c r="CU23" s="176">
        <f>+BV23+CA23+CF23+CK23+CT23</f>
        <v>0</v>
      </c>
    </row>
    <row r="24" spans="3:99" ht="15" customHeight="1">
      <c r="C24" s="161"/>
      <c r="D24" s="164"/>
      <c r="E24" s="203" t="str">
        <f>IF(AK3="PLANTA","FIRMA FUNCIONARIO","FIRMA CONTRATISTA")</f>
        <v>FIRMA FUNCIONARIO</v>
      </c>
      <c r="F24" s="18" t="s">
        <v>21</v>
      </c>
      <c r="G24" s="67"/>
      <c r="H24" s="68"/>
      <c r="I24" s="125"/>
      <c r="J24" s="69"/>
      <c r="K24" s="126"/>
      <c r="L24" s="14"/>
      <c r="M24" s="126"/>
      <c r="N24" s="14"/>
      <c r="O24" s="127"/>
      <c r="P24" s="13"/>
      <c r="Q24" s="126"/>
      <c r="R24" s="14"/>
      <c r="S24" s="126"/>
      <c r="T24" s="13"/>
      <c r="U24" s="126"/>
      <c r="V24" s="14"/>
      <c r="W24" s="15"/>
      <c r="X24" s="13"/>
      <c r="Y24" s="126"/>
      <c r="Z24" s="14"/>
      <c r="AA24" s="126"/>
      <c r="AB24" s="13"/>
      <c r="AC24" s="126"/>
      <c r="AD24" s="14"/>
      <c r="AE24" s="126"/>
      <c r="AF24" s="13"/>
      <c r="AG24" s="126"/>
      <c r="AH24" s="14"/>
      <c r="AI24" s="127"/>
      <c r="AJ24" s="13"/>
      <c r="AK24" s="126"/>
      <c r="AL24" s="14"/>
      <c r="AM24" s="126"/>
      <c r="AN24" s="13"/>
      <c r="AO24" s="126"/>
      <c r="AP24" s="14"/>
      <c r="AQ24" s="15"/>
      <c r="AR24" s="13"/>
      <c r="AS24" s="126"/>
      <c r="AT24" s="14"/>
      <c r="AU24" s="12"/>
      <c r="AV24" s="14"/>
      <c r="AW24" s="126"/>
      <c r="AX24" s="14"/>
      <c r="AY24" s="15"/>
      <c r="AZ24" s="13"/>
      <c r="BA24" s="126"/>
      <c r="BB24" s="14"/>
      <c r="BC24" s="15"/>
      <c r="BD24" s="13"/>
      <c r="BE24" s="126"/>
      <c r="BF24" s="14"/>
      <c r="BG24" s="12"/>
      <c r="BH24" s="13"/>
      <c r="BI24" s="126"/>
      <c r="BJ24" s="14"/>
      <c r="BK24" s="15"/>
      <c r="BL24" s="13"/>
      <c r="BM24" s="126"/>
      <c r="BN24" s="14"/>
      <c r="BO24" s="15"/>
      <c r="BP24" s="13"/>
      <c r="BQ24" s="154"/>
      <c r="BR24" s="156"/>
      <c r="BS24" s="173"/>
      <c r="BT24" s="169"/>
      <c r="BU24" s="169"/>
      <c r="BV24" s="169"/>
      <c r="BW24" s="154"/>
      <c r="BX24" s="173"/>
      <c r="BY24" s="184"/>
      <c r="BZ24" s="169"/>
      <c r="CA24" s="169"/>
      <c r="CB24" s="154"/>
      <c r="CC24" s="156"/>
      <c r="CD24" s="169"/>
      <c r="CE24" s="169"/>
      <c r="CF24" s="184"/>
      <c r="CG24" s="154"/>
      <c r="CH24" s="156"/>
      <c r="CI24" s="151"/>
      <c r="CJ24" s="169"/>
      <c r="CK24" s="184"/>
      <c r="CL24" s="148"/>
      <c r="CM24" s="145"/>
      <c r="CN24" s="173"/>
      <c r="CO24" s="184"/>
      <c r="CP24" s="184"/>
      <c r="CQ24" s="184"/>
      <c r="CR24" s="145"/>
      <c r="CS24" s="169"/>
      <c r="CT24" s="184"/>
      <c r="CU24" s="177"/>
    </row>
    <row r="25" spans="1:99" s="41" customFormat="1" ht="21" thickBot="1">
      <c r="A25" s="142"/>
      <c r="B25" s="142"/>
      <c r="C25" s="162"/>
      <c r="D25" s="165"/>
      <c r="E25" s="204"/>
      <c r="F25" s="59" t="s">
        <v>22</v>
      </c>
      <c r="G25" s="70"/>
      <c r="H25" s="71"/>
      <c r="I25" s="133"/>
      <c r="J25" s="134"/>
      <c r="K25" s="135"/>
      <c r="L25" s="136"/>
      <c r="M25" s="135"/>
      <c r="N25" s="136"/>
      <c r="O25" s="137"/>
      <c r="P25" s="138"/>
      <c r="Q25" s="135"/>
      <c r="R25" s="136"/>
      <c r="S25" s="137"/>
      <c r="T25" s="138"/>
      <c r="U25" s="135"/>
      <c r="V25" s="136"/>
      <c r="W25" s="137"/>
      <c r="X25" s="138"/>
      <c r="Y25" s="135"/>
      <c r="Z25" s="136"/>
      <c r="AA25" s="137"/>
      <c r="AB25" s="138"/>
      <c r="AC25" s="135"/>
      <c r="AD25" s="136"/>
      <c r="AE25" s="137"/>
      <c r="AF25" s="138"/>
      <c r="AG25" s="135"/>
      <c r="AH25" s="136"/>
      <c r="AI25" s="137"/>
      <c r="AJ25" s="138"/>
      <c r="AK25" s="135"/>
      <c r="AL25" s="136"/>
      <c r="AM25" s="137"/>
      <c r="AN25" s="138"/>
      <c r="AO25" s="135"/>
      <c r="AP25" s="136"/>
      <c r="AQ25" s="137"/>
      <c r="AR25" s="138"/>
      <c r="AS25" s="135"/>
      <c r="AT25" s="136"/>
      <c r="AU25" s="135"/>
      <c r="AV25" s="136"/>
      <c r="AW25" s="135"/>
      <c r="AX25" s="136"/>
      <c r="AY25" s="137"/>
      <c r="AZ25" s="138"/>
      <c r="BA25" s="135"/>
      <c r="BB25" s="136"/>
      <c r="BC25" s="137"/>
      <c r="BD25" s="138"/>
      <c r="BE25" s="135"/>
      <c r="BF25" s="136"/>
      <c r="BG25" s="137"/>
      <c r="BH25" s="138"/>
      <c r="BI25" s="135"/>
      <c r="BJ25" s="136"/>
      <c r="BK25" s="137"/>
      <c r="BL25" s="138"/>
      <c r="BM25" s="135"/>
      <c r="BN25" s="136"/>
      <c r="BO25" s="137"/>
      <c r="BP25" s="138"/>
      <c r="BQ25" s="92">
        <f>(COUNTIF(D23,"MD"))*3*BQ23</f>
        <v>0</v>
      </c>
      <c r="BR25" s="93">
        <f>(COUNTIF(D23,"MD"))*BR23*2</f>
        <v>0</v>
      </c>
      <c r="BS25" s="174"/>
      <c r="BT25" s="170"/>
      <c r="BU25" s="170"/>
      <c r="BV25" s="170"/>
      <c r="BW25" s="92">
        <f>(COUNTIF(H23,"EN"))*BW23*2</f>
        <v>0</v>
      </c>
      <c r="BX25" s="174"/>
      <c r="BY25" s="185"/>
      <c r="BZ25" s="170"/>
      <c r="CA25" s="170"/>
      <c r="CB25" s="92">
        <f>(COUNTIF(L23,"ODON"))*3*CB23</f>
        <v>0</v>
      </c>
      <c r="CC25" s="93">
        <f>(COUNTIF(L23,"ODON"))*CC23*2</f>
        <v>0</v>
      </c>
      <c r="CD25" s="170"/>
      <c r="CE25" s="170"/>
      <c r="CF25" s="185"/>
      <c r="CG25" s="274"/>
      <c r="CH25" s="175"/>
      <c r="CI25" s="152"/>
      <c r="CJ25" s="170"/>
      <c r="CK25" s="185"/>
      <c r="CL25" s="149"/>
      <c r="CM25" s="146"/>
      <c r="CN25" s="174"/>
      <c r="CO25" s="185"/>
      <c r="CP25" s="185"/>
      <c r="CQ25" s="185"/>
      <c r="CR25" s="146"/>
      <c r="CS25" s="170"/>
      <c r="CT25" s="185"/>
      <c r="CU25" s="178"/>
    </row>
    <row r="26" spans="3:99" ht="18" customHeight="1">
      <c r="C26" s="160">
        <v>6</v>
      </c>
      <c r="D26" s="163" t="s">
        <v>132</v>
      </c>
      <c r="E26" s="120"/>
      <c r="F26" s="19" t="s">
        <v>13</v>
      </c>
      <c r="G26" s="166"/>
      <c r="H26" s="167"/>
      <c r="I26" s="166"/>
      <c r="J26" s="167"/>
      <c r="K26" s="158"/>
      <c r="L26" s="159"/>
      <c r="M26" s="158"/>
      <c r="N26" s="159"/>
      <c r="O26" s="158"/>
      <c r="P26" s="159"/>
      <c r="Q26" s="158"/>
      <c r="R26" s="159"/>
      <c r="S26" s="158"/>
      <c r="T26" s="159"/>
      <c r="U26" s="158"/>
      <c r="V26" s="159"/>
      <c r="W26" s="158"/>
      <c r="X26" s="159"/>
      <c r="Y26" s="158"/>
      <c r="Z26" s="159"/>
      <c r="AA26" s="158"/>
      <c r="AB26" s="159"/>
      <c r="AC26" s="158"/>
      <c r="AD26" s="159"/>
      <c r="AE26" s="158"/>
      <c r="AF26" s="159"/>
      <c r="AG26" s="158"/>
      <c r="AH26" s="159"/>
      <c r="AI26" s="158"/>
      <c r="AJ26" s="159"/>
      <c r="AK26" s="158"/>
      <c r="AL26" s="159"/>
      <c r="AM26" s="158"/>
      <c r="AN26" s="159"/>
      <c r="AO26" s="158"/>
      <c r="AP26" s="159"/>
      <c r="AQ26" s="158"/>
      <c r="AR26" s="159"/>
      <c r="AS26" s="158"/>
      <c r="AT26" s="159"/>
      <c r="AU26" s="158"/>
      <c r="AV26" s="159"/>
      <c r="AW26" s="158"/>
      <c r="AX26" s="159"/>
      <c r="AY26" s="158"/>
      <c r="AZ26" s="159"/>
      <c r="BA26" s="158"/>
      <c r="BB26" s="159"/>
      <c r="BC26" s="158"/>
      <c r="BD26" s="159"/>
      <c r="BE26" s="158"/>
      <c r="BF26" s="159"/>
      <c r="BG26" s="158"/>
      <c r="BH26" s="159"/>
      <c r="BI26" s="158"/>
      <c r="BJ26" s="159"/>
      <c r="BK26" s="158"/>
      <c r="BL26" s="159"/>
      <c r="BM26" s="158"/>
      <c r="BN26" s="159"/>
      <c r="BO26" s="158"/>
      <c r="BP26" s="171"/>
      <c r="BQ26" s="153">
        <f>IF(D26="MD",(COUNTIF(G26:BP26,"CE")*8.5+_xlfn.SUMIFS(G28:BP28,G27:BP27,"TCEM")+_xlfn.SUMIFS(G28:BP28,G27:BP27,"TCET")),0)</f>
        <v>0</v>
      </c>
      <c r="BR26" s="155">
        <f>IF(D26="MD",((COUNTIF(G26:BP26,"PyP")*8.5))+(_xlfn.SUMIFS(G28:BP28,G27:BP27,"TPyPM")+(_xlfn.SUMIFS(G28:BP28,G27:BP27,"TPyPT"))),0)</f>
        <v>0</v>
      </c>
      <c r="BS26" s="172">
        <f>IF(D26="MD",COUNTIF(G26:BP26,"U")*24+COUNTIF(G26:BP26,"UD")*12+COUNTIF(G26:BP26,"UN")*12+_xlfn.SUMIFS(G28:BP28,G27:BP27,"TUM")+_xlfn.SUMIFS(G28:BP28,G27:BP27,"TUT")+_xlfn.SUMIFS(G28:BP28,G27:BP27,"TUN"),0)</f>
        <v>0</v>
      </c>
      <c r="BT26" s="168">
        <f>IF(D26="MD",COUNTIF(G26:BP26,"HOSPD")*12+COUNTIF(G26:BP26,"HOSPN")*12+_xlfn.SUMIFS(G28:BP28,G27:BP27,"THM")+_xlfn.SUMIFS(G28:BP28,G27:BP27,"THT")+_xlfn.SUMIFS(G28:BP28,G27:BP27,"THN"),0)</f>
        <v>0</v>
      </c>
      <c r="BU26" s="168">
        <f>IF(D26="MD",(COUNTIF(G26:BP26,"B")*12),0)</f>
        <v>0</v>
      </c>
      <c r="BV26" s="168">
        <f>+BQ26+BR26+BS26+BT26+BU26</f>
        <v>0</v>
      </c>
      <c r="BW26" s="153">
        <f>IF(D26="EN",((COUNTIF(G26:BP26,"PyP")*8.5))+(_xlfn.SUMIFS(G28:BP28,G27:BP27,"TPyPM")+(_xlfn.SUMIFS(G28:BP28,G27:BP27,"TPyPT"))),0)</f>
        <v>0</v>
      </c>
      <c r="BX26" s="172">
        <f>IF(D26="EN",COUNTIF(G26:BP26,"U")*24+COUNTIF(G26:BP26,"UD")*12+COUNTIF(G26:BP26,"UN")*12+_xlfn.SUMIFS(G28:BP28,G27:BP27,"TUM")+_xlfn.SUMIFS(G28:BP28,G27:BP27,"TUT")+_xlfn.SUMIFS(G28:BP28,G27:BP27,"TUN"),0)</f>
        <v>0</v>
      </c>
      <c r="BY26" s="183">
        <f>IF(D26="EN",+_xlfn.SUMIFS(G28:BP28,G27:BP27,"THM")+_xlfn.SUMIFS(G28:BP28,G27:BP27,"THT")+_xlfn.SUMIFS(G28:BP28,G27:BP27,"THN"),0)</f>
        <v>0</v>
      </c>
      <c r="BZ26" s="168">
        <f>IF(I26="EN",(COUNTIF(L26:BU26,"B")*12),0)</f>
        <v>0</v>
      </c>
      <c r="CA26" s="168">
        <f>+BW26+BX26+BY26+BZ26</f>
        <v>0</v>
      </c>
      <c r="CB26" s="153">
        <f>IF(D26="ODON",(COUNTIF(G26:BP26,"CE")*8.5+_xlfn.SUMIFS(G28:BP28,G27:BP27,"TCEM")+_xlfn.SUMIFS(G28:BP28,G27:BP27,"TCET")),0)</f>
        <v>0</v>
      </c>
      <c r="CC26" s="155">
        <f>IF(D26="ODON",((COUNTIF(G26:BP26,"PyP")*8.5))+(_xlfn.SUMIFS(G28:BP28,G27:BP27,"TPyPM")+(_xlfn.SUMIFS(G28:BP28,G27:BP27,"TPyPT"))),0)</f>
        <v>0</v>
      </c>
      <c r="CD26" s="168">
        <f>IF(D26="ODON",COUNTIF(G26:BP26,"U")*24+COUNTIF(G26:BP26,"UD")*12+COUNTIF(G26:BP26,"UN")*12+_xlfn.SUMIFS(G28:BP28,G27:BP27,"TUM")+_xlfn.SUMIFS(G28:BP28,G27:BP27,"TUT")+_xlfn.SUMIFS(G28:BP28,G27:BP27,"TUN"),0)</f>
        <v>0</v>
      </c>
      <c r="CE26" s="168">
        <f>IF(N26="MD",(COUNTIF(Q26:BZ26,"B")*12),0)</f>
        <v>0</v>
      </c>
      <c r="CF26" s="183">
        <f>CB26+CC26+CD26+CE26</f>
        <v>0</v>
      </c>
      <c r="CG26" s="153">
        <f>IF(D26="BAC",(COUNTIF(G26:BP26,"CE")*8.5),0)</f>
        <v>0</v>
      </c>
      <c r="CH26" s="155">
        <f>IF(D26="BAC",((COUNTIF(G26:BP26,"PyP")*8.5))+(_xlfn.SUMIFS(G28:BP28,G27:BP27,"TPyPM")+(_xlfn.SUMIFS(G28:BP28,G27:BP27,"TPyPT"))),0)</f>
        <v>0</v>
      </c>
      <c r="CI26" s="150">
        <f>IF(D26="BAC",(_xlfn.SUMIFS(G28:BP28,G27:BP27,"TUM")+_xlfn.SUMIFS(G28:BP28,G27:BP27,"TUT")+_xlfn.SUMIFS(G28:BP28,G27:BP27,"TUN")),0)</f>
        <v>0</v>
      </c>
      <c r="CJ26" s="168">
        <f>IF(S26="MD",(COUNTIF(V26:CE26,"B")*12),0)</f>
        <v>0</v>
      </c>
      <c r="CK26" s="183">
        <f>CG26+CH26+CI26+CJ26</f>
        <v>0</v>
      </c>
      <c r="CL26" s="147">
        <f>IF(D26="AUXENF",(COUNTIF(G26:BP26,"CE")*8.5+_xlfn.SUMIFS(G28:BP28,G27:BP27,"TCEM")+_xlfn.SUMIFS(G28:BP28,G27:BP27,"TCET")),0)+IF(D26="AUXLAB",(COUNTIF(G26:BP26,"CE")*8.5+_xlfn.SUMIFS(G28:BP28,G27:BP27,"TCEM")+_xlfn.SUMIFS(G28:BP28,G27:BP27,"TCET")),0)+IF(D26="HIO",(COUNTIF(G26:BP26,"CE")*8.5+_xlfn.SUMIFS(G28:BP28,G27:BP27,"TCEM")+_xlfn.SUMIFS(G28:BP28,G27:BP27,"TCET")),0)</f>
        <v>0</v>
      </c>
      <c r="CM26" s="144">
        <f>IF(D26="AUXENF",((COUNTIF(G26:BP26,"PyP")*8.5))+(_xlfn.SUMIFS(G28:BP28,G27:BP27,"TPyPM")+(_xlfn.SUMIFS(G28:BP28,G27:BP27,"TPyPT"))),0)</f>
        <v>0</v>
      </c>
      <c r="CN26" s="172">
        <f>IF(D26="AUXENF",COUNTIF(G26:BP26,"U")*24+COUNTIF(G26:BP26,"UD")*12+COUNTIF(G26:BP26,"UN")*12+_xlfn.SUMIFS(G28:BP28,G27:BP27,"TUM")+_xlfn.SUMIFS(G28:BP28,G27:BP27,"TUT")+_xlfn.SUMIFS(G28:BP28,G27:BP27,"TUN"),0)</f>
        <v>0</v>
      </c>
      <c r="CO26" s="183">
        <f>IF(D26="AUXENF",COUNTIF(G26:BP26,"HOSPD")*12+COUNTIF(G26:BP26,"HOSPN")*12+_xlfn.SUMIFS(G28:BP28,G27:BP27,"THM")+_xlfn.SUMIFS(G28:BP28,G27:BP27,"THT")+_xlfn.SUMIFS(G28:BP28,G27:BP27,"THN"),0)</f>
        <v>0</v>
      </c>
      <c r="CP26" s="183">
        <f>IF(D26="AUXENF",(COUNTIF(G26:BP26,"4505")*8.5),0)</f>
        <v>0</v>
      </c>
      <c r="CQ26" s="183">
        <f>IF(D26="AUXENF",(COUNTIF(G26:BP26,"VACUN")*8.5),0)</f>
        <v>0</v>
      </c>
      <c r="CR26" s="144">
        <f>IF(D26="AUXENF",(_xlfn.SUMIFS(G28:BU28,G27:BU27,"TMT")+(_xlfn.SUMIFS(G28:BU28,G27:BU27,"TTT"))),0)</f>
        <v>0</v>
      </c>
      <c r="CS26" s="168">
        <f>IF(AA26="MD",(COUNTIF(AD26:CM26,"B")*12),0)</f>
        <v>0</v>
      </c>
      <c r="CT26" s="183">
        <f>CL26+CM26+CN26+CO26+CP26+CQ26+CR26+CS26</f>
        <v>0</v>
      </c>
      <c r="CU26" s="176">
        <f>+BV26+CA26+CF26+CK26+CT26</f>
        <v>0</v>
      </c>
    </row>
    <row r="27" spans="3:99" ht="15" customHeight="1">
      <c r="C27" s="161"/>
      <c r="D27" s="164"/>
      <c r="E27" s="203" t="str">
        <f>IF(AK3="PLANTA","FIRMA FUNCIONARIO","FIRMA CONTRATISTA")</f>
        <v>FIRMA FUNCIONARIO</v>
      </c>
      <c r="F27" s="18" t="s">
        <v>21</v>
      </c>
      <c r="G27" s="67"/>
      <c r="H27" s="68"/>
      <c r="I27" s="125"/>
      <c r="J27" s="69"/>
      <c r="K27" s="126"/>
      <c r="L27" s="14"/>
      <c r="M27" s="126"/>
      <c r="N27" s="14"/>
      <c r="O27" s="127"/>
      <c r="P27" s="13"/>
      <c r="Q27" s="126"/>
      <c r="R27" s="14"/>
      <c r="S27" s="126"/>
      <c r="T27" s="13"/>
      <c r="U27" s="126"/>
      <c r="V27" s="14"/>
      <c r="W27" s="15"/>
      <c r="X27" s="13"/>
      <c r="Y27" s="126"/>
      <c r="Z27" s="14"/>
      <c r="AA27" s="126"/>
      <c r="AB27" s="13"/>
      <c r="AC27" s="126"/>
      <c r="AD27" s="14"/>
      <c r="AE27" s="126"/>
      <c r="AF27" s="13"/>
      <c r="AG27" s="126"/>
      <c r="AH27" s="14"/>
      <c r="AI27" s="127"/>
      <c r="AJ27" s="13"/>
      <c r="AK27" s="126"/>
      <c r="AL27" s="14"/>
      <c r="AM27" s="126"/>
      <c r="AN27" s="13"/>
      <c r="AO27" s="126"/>
      <c r="AP27" s="14"/>
      <c r="AQ27" s="15"/>
      <c r="AR27" s="13"/>
      <c r="AS27" s="126"/>
      <c r="AT27" s="14"/>
      <c r="AU27" s="12"/>
      <c r="AV27" s="14"/>
      <c r="AW27" s="126"/>
      <c r="AX27" s="14"/>
      <c r="AY27" s="15"/>
      <c r="AZ27" s="13"/>
      <c r="BA27" s="126"/>
      <c r="BB27" s="14"/>
      <c r="BC27" s="15"/>
      <c r="BD27" s="13"/>
      <c r="BE27" s="126"/>
      <c r="BF27" s="14"/>
      <c r="BG27" s="12"/>
      <c r="BH27" s="13"/>
      <c r="BI27" s="126"/>
      <c r="BJ27" s="14"/>
      <c r="BK27" s="15"/>
      <c r="BL27" s="13"/>
      <c r="BM27" s="126"/>
      <c r="BN27" s="14"/>
      <c r="BO27" s="15"/>
      <c r="BP27" s="13"/>
      <c r="BQ27" s="154"/>
      <c r="BR27" s="156"/>
      <c r="BS27" s="173"/>
      <c r="BT27" s="169"/>
      <c r="BU27" s="169"/>
      <c r="BV27" s="169"/>
      <c r="BW27" s="154"/>
      <c r="BX27" s="173"/>
      <c r="BY27" s="184"/>
      <c r="BZ27" s="169"/>
      <c r="CA27" s="169"/>
      <c r="CB27" s="154"/>
      <c r="CC27" s="156"/>
      <c r="CD27" s="169"/>
      <c r="CE27" s="169"/>
      <c r="CF27" s="184"/>
      <c r="CG27" s="154"/>
      <c r="CH27" s="156"/>
      <c r="CI27" s="151"/>
      <c r="CJ27" s="169"/>
      <c r="CK27" s="184"/>
      <c r="CL27" s="148"/>
      <c r="CM27" s="145"/>
      <c r="CN27" s="173"/>
      <c r="CO27" s="184"/>
      <c r="CP27" s="184"/>
      <c r="CQ27" s="184"/>
      <c r="CR27" s="145"/>
      <c r="CS27" s="169"/>
      <c r="CT27" s="184"/>
      <c r="CU27" s="177"/>
    </row>
    <row r="28" spans="1:99" s="41" customFormat="1" ht="21" thickBot="1">
      <c r="A28" s="142"/>
      <c r="B28" s="142"/>
      <c r="C28" s="162"/>
      <c r="D28" s="165"/>
      <c r="E28" s="204"/>
      <c r="F28" s="59" t="s">
        <v>22</v>
      </c>
      <c r="G28" s="70"/>
      <c r="H28" s="71"/>
      <c r="I28" s="133"/>
      <c r="J28" s="134"/>
      <c r="K28" s="135"/>
      <c r="L28" s="136"/>
      <c r="M28" s="135"/>
      <c r="N28" s="136"/>
      <c r="O28" s="137"/>
      <c r="P28" s="138"/>
      <c r="Q28" s="135"/>
      <c r="R28" s="136"/>
      <c r="S28" s="137"/>
      <c r="T28" s="138"/>
      <c r="U28" s="135"/>
      <c r="V28" s="136"/>
      <c r="W28" s="137"/>
      <c r="X28" s="138"/>
      <c r="Y28" s="135"/>
      <c r="Z28" s="136"/>
      <c r="AA28" s="137"/>
      <c r="AB28" s="138"/>
      <c r="AC28" s="135"/>
      <c r="AD28" s="136"/>
      <c r="AE28" s="137"/>
      <c r="AF28" s="138"/>
      <c r="AG28" s="135"/>
      <c r="AH28" s="136"/>
      <c r="AI28" s="137"/>
      <c r="AJ28" s="138"/>
      <c r="AK28" s="135"/>
      <c r="AL28" s="136"/>
      <c r="AM28" s="137"/>
      <c r="AN28" s="138"/>
      <c r="AO28" s="135"/>
      <c r="AP28" s="136"/>
      <c r="AQ28" s="137"/>
      <c r="AR28" s="138"/>
      <c r="AS28" s="135"/>
      <c r="AT28" s="136"/>
      <c r="AU28" s="135"/>
      <c r="AV28" s="136"/>
      <c r="AW28" s="135"/>
      <c r="AX28" s="136"/>
      <c r="AY28" s="137"/>
      <c r="AZ28" s="138"/>
      <c r="BA28" s="135"/>
      <c r="BB28" s="136"/>
      <c r="BC28" s="137"/>
      <c r="BD28" s="138"/>
      <c r="BE28" s="135"/>
      <c r="BF28" s="136"/>
      <c r="BG28" s="137"/>
      <c r="BH28" s="138"/>
      <c r="BI28" s="135"/>
      <c r="BJ28" s="136"/>
      <c r="BK28" s="137"/>
      <c r="BL28" s="138"/>
      <c r="BM28" s="135"/>
      <c r="BN28" s="136"/>
      <c r="BO28" s="137"/>
      <c r="BP28" s="138"/>
      <c r="BQ28" s="92">
        <f>(COUNTIF(D26,"MD"))*3*BQ26</f>
        <v>0</v>
      </c>
      <c r="BR28" s="93">
        <f>(COUNTIF(D26,"MD"))*BR26*2</f>
        <v>0</v>
      </c>
      <c r="BS28" s="174"/>
      <c r="BT28" s="170"/>
      <c r="BU28" s="170"/>
      <c r="BV28" s="170"/>
      <c r="BW28" s="92">
        <f>(COUNTIF(H26,"EN"))*BW26*2</f>
        <v>0</v>
      </c>
      <c r="BX28" s="174"/>
      <c r="BY28" s="185"/>
      <c r="BZ28" s="170"/>
      <c r="CA28" s="170"/>
      <c r="CB28" s="92">
        <f>(COUNTIF(L26,"ODON"))*3*CB26</f>
        <v>0</v>
      </c>
      <c r="CC28" s="93">
        <f>(COUNTIF(L26,"ODON"))*CC26*2</f>
        <v>0</v>
      </c>
      <c r="CD28" s="170"/>
      <c r="CE28" s="170"/>
      <c r="CF28" s="185"/>
      <c r="CG28" s="274"/>
      <c r="CH28" s="175"/>
      <c r="CI28" s="152"/>
      <c r="CJ28" s="170"/>
      <c r="CK28" s="185"/>
      <c r="CL28" s="149"/>
      <c r="CM28" s="146"/>
      <c r="CN28" s="174"/>
      <c r="CO28" s="185"/>
      <c r="CP28" s="185"/>
      <c r="CQ28" s="185"/>
      <c r="CR28" s="146"/>
      <c r="CS28" s="170"/>
      <c r="CT28" s="185"/>
      <c r="CU28" s="178"/>
    </row>
    <row r="29" spans="3:99" ht="18" customHeight="1">
      <c r="C29" s="160">
        <v>7</v>
      </c>
      <c r="D29" s="163" t="s">
        <v>132</v>
      </c>
      <c r="E29" s="122"/>
      <c r="F29" s="19" t="s">
        <v>13</v>
      </c>
      <c r="G29" s="166"/>
      <c r="H29" s="167"/>
      <c r="I29" s="166"/>
      <c r="J29" s="167"/>
      <c r="K29" s="158"/>
      <c r="L29" s="159"/>
      <c r="M29" s="158"/>
      <c r="N29" s="159"/>
      <c r="O29" s="158"/>
      <c r="P29" s="159"/>
      <c r="Q29" s="158"/>
      <c r="R29" s="159"/>
      <c r="S29" s="158"/>
      <c r="T29" s="159"/>
      <c r="U29" s="158"/>
      <c r="V29" s="159"/>
      <c r="W29" s="158"/>
      <c r="X29" s="159"/>
      <c r="Y29" s="158"/>
      <c r="Z29" s="159"/>
      <c r="AA29" s="158"/>
      <c r="AB29" s="159"/>
      <c r="AC29" s="158"/>
      <c r="AD29" s="159"/>
      <c r="AE29" s="158"/>
      <c r="AF29" s="159"/>
      <c r="AG29" s="158"/>
      <c r="AH29" s="159"/>
      <c r="AI29" s="158"/>
      <c r="AJ29" s="159"/>
      <c r="AK29" s="158"/>
      <c r="AL29" s="159"/>
      <c r="AM29" s="158"/>
      <c r="AN29" s="159"/>
      <c r="AO29" s="158"/>
      <c r="AP29" s="159"/>
      <c r="AQ29" s="158"/>
      <c r="AR29" s="159"/>
      <c r="AS29" s="158"/>
      <c r="AT29" s="159"/>
      <c r="AU29" s="158"/>
      <c r="AV29" s="159"/>
      <c r="AW29" s="158"/>
      <c r="AX29" s="159"/>
      <c r="AY29" s="158"/>
      <c r="AZ29" s="159"/>
      <c r="BA29" s="158"/>
      <c r="BB29" s="159"/>
      <c r="BC29" s="158"/>
      <c r="BD29" s="159"/>
      <c r="BE29" s="158"/>
      <c r="BF29" s="159"/>
      <c r="BG29" s="158"/>
      <c r="BH29" s="159"/>
      <c r="BI29" s="158"/>
      <c r="BJ29" s="159"/>
      <c r="BK29" s="158"/>
      <c r="BL29" s="159"/>
      <c r="BM29" s="158"/>
      <c r="BN29" s="159"/>
      <c r="BO29" s="158"/>
      <c r="BP29" s="171"/>
      <c r="BQ29" s="153">
        <f>IF(D29="MD",(COUNTIF(G29:BP29,"CE")*8.5+_xlfn.SUMIFS(G31:BP31,G30:BP30,"TCEM")+_xlfn.SUMIFS(G31:BP31,G30:BP30,"TCET")),0)</f>
        <v>0</v>
      </c>
      <c r="BR29" s="155">
        <f>IF(D29="MD",((COUNTIF(G29:BP29,"PyP")*8.5))+(_xlfn.SUMIFS(G31:BP31,G30:BP30,"TPyPM")+(_xlfn.SUMIFS(G31:BP31,G30:BP30,"TPyPT"))),0)</f>
        <v>0</v>
      </c>
      <c r="BS29" s="172">
        <f>IF(D29="MD",COUNTIF(G29:BP29,"U")*24+COUNTIF(G29:BP29,"UD")*12+COUNTIF(G29:BP29,"UN")*12+_xlfn.SUMIFS(G31:BP31,G30:BP30,"TUM")+_xlfn.SUMIFS(G31:BP31,G30:BP30,"TUT")+_xlfn.SUMIFS(G31:BP31,G30:BP30,"TUN"),0)</f>
        <v>0</v>
      </c>
      <c r="BT29" s="168">
        <f>IF(D29="MD",COUNTIF(G29:BP29,"HOSPD")*12+COUNTIF(G29:BP29,"HOSPN")*12+_xlfn.SUMIFS(G31:BP31,G30:BP30,"THM")+_xlfn.SUMIFS(G31:BP31,G30:BP30,"THT")+_xlfn.SUMIFS(G31:BP31,G30:BP30,"THN"),0)</f>
        <v>0</v>
      </c>
      <c r="BU29" s="168">
        <f>IF(D29="MD",(COUNTIF(G29:BP29,"B")*12),0)</f>
        <v>0</v>
      </c>
      <c r="BV29" s="168">
        <f>+BQ29+BR29+BS29+BT29+BU29</f>
        <v>0</v>
      </c>
      <c r="BW29" s="153">
        <f>IF(D29="EN",((COUNTIF(G29:BP29,"PyP")*8.5))+(_xlfn.SUMIFS(G31:BP31,G30:BP30,"TPyPM")+(_xlfn.SUMIFS(G31:BP31,G30:BP30,"TPyPT"))),0)</f>
        <v>0</v>
      </c>
      <c r="BX29" s="172">
        <f>IF(D29="EN",COUNTIF(G29:BP29,"U")*24+COUNTIF(G29:BP29,"UD")*12+COUNTIF(G29:BP29,"UN")*12+_xlfn.SUMIFS(G31:BP31,G30:BP30,"TUM")+_xlfn.SUMIFS(G31:BP31,G30:BP30,"TUT")+_xlfn.SUMIFS(G31:BP31,G30:BP30,"TUN"),0)</f>
        <v>0</v>
      </c>
      <c r="BY29" s="183">
        <f>IF(D29="EN",+_xlfn.SUMIFS(G31:BP31,G30:BP30,"THM")+_xlfn.SUMIFS(G31:BP31,G30:BP30,"THT")+_xlfn.SUMIFS(G31:BP31,G30:BP30,"THN"),0)</f>
        <v>0</v>
      </c>
      <c r="BZ29" s="168">
        <f>IF(I29="EN",(COUNTIF(L29:BU29,"B")*12),0)</f>
        <v>0</v>
      </c>
      <c r="CA29" s="168">
        <f>+BW29+BX29+BY29+BZ29</f>
        <v>0</v>
      </c>
      <c r="CB29" s="153">
        <f>IF(D29="ODON",(COUNTIF(G29:BP29,"CE")*8.5+_xlfn.SUMIFS(G31:BP31,G30:BP30,"TCEM")+_xlfn.SUMIFS(G31:BP31,G30:BP30,"TCET")),0)</f>
        <v>0</v>
      </c>
      <c r="CC29" s="155">
        <f>IF(D29="ODON",((COUNTIF(G29:BP29,"PyP")*8.5))+(_xlfn.SUMIFS(G31:BP31,G30:BP30,"TPyPM")+(_xlfn.SUMIFS(G31:BP31,G30:BP30,"TPyPT"))),0)</f>
        <v>0</v>
      </c>
      <c r="CD29" s="168">
        <f>IF(D29="ODON",COUNTIF(G29:BP29,"U")*24+COUNTIF(G29:BP29,"UD")*12+COUNTIF(G29:BP29,"UN")*12+_xlfn.SUMIFS(G31:BP31,G30:BP30,"TUM")+_xlfn.SUMIFS(G31:BP31,G30:BP30,"TUT")+_xlfn.SUMIFS(G31:BP31,G30:BP30,"TUN"),0)</f>
        <v>0</v>
      </c>
      <c r="CE29" s="168">
        <f>IF(N29="MD",(COUNTIF(Q29:BZ29,"B")*12),0)</f>
        <v>0</v>
      </c>
      <c r="CF29" s="183">
        <f>CB29+CC29+CD29+CE29</f>
        <v>0</v>
      </c>
      <c r="CG29" s="153">
        <f>IF(D29="BAC",(COUNTIF(G29:BP29,"CE")*8.5),0)</f>
        <v>0</v>
      </c>
      <c r="CH29" s="155">
        <f>IF(D29="BAC",((COUNTIF(G29:BP29,"PyP")*8.5))+(_xlfn.SUMIFS(G31:BP31,G30:BP30,"TPyPM")+(_xlfn.SUMIFS(G31:BP31,G30:BP30,"TPyPT"))),0)</f>
        <v>0</v>
      </c>
      <c r="CI29" s="150">
        <f>IF(D29="BAC",(_xlfn.SUMIFS(G31:BP31,G30:BP30,"TUM")+_xlfn.SUMIFS(G31:BP31,G30:BP30,"TUT")+_xlfn.SUMIFS(G31:BP31,G30:BP30,"TUN")),0)</f>
        <v>0</v>
      </c>
      <c r="CJ29" s="168">
        <f>IF(S29="MD",(COUNTIF(V29:CE29,"B")*12),0)</f>
        <v>0</v>
      </c>
      <c r="CK29" s="183">
        <f>CG29+CH29+CI29+CJ29</f>
        <v>0</v>
      </c>
      <c r="CL29" s="147">
        <f>IF(D29="AUXENF",(COUNTIF(G29:BP29,"CE")*8.5+_xlfn.SUMIFS(G31:BP31,G30:BP30,"TCEM")+_xlfn.SUMIFS(G31:BP31,G30:BP30,"TCET")),0)+IF(D29="AUXLAB",(COUNTIF(G29:BP29,"CE")*8.5+_xlfn.SUMIFS(G31:BP31,G30:BP30,"TCEM")+_xlfn.SUMIFS(G31:BP31,G30:BP30,"TCET")),0)+IF(D29="HIO",(COUNTIF(G29:BP29,"CE")*8.5+_xlfn.SUMIFS(G31:BP31,G30:BP30,"TCEM")+_xlfn.SUMIFS(G31:BP31,G30:BP30,"TCET")),0)</f>
        <v>0</v>
      </c>
      <c r="CM29" s="144">
        <f>IF(D29="AUXENF",((COUNTIF(G29:BP29,"PyP")*8.5))+(_xlfn.SUMIFS(G31:BP31,G30:BP30,"TPyPM")+(_xlfn.SUMIFS(G31:BP31,G30:BP30,"TPyPT"))),0)</f>
        <v>0</v>
      </c>
      <c r="CN29" s="172">
        <f>IF(D29="AUXENF",COUNTIF(G29:BP29,"U")*24+COUNTIF(G29:BP29,"UD")*12+COUNTIF(G29:BP29,"UN")*12+_xlfn.SUMIFS(G31:BP31,G30:BP30,"TUM")+_xlfn.SUMIFS(G31:BP31,G30:BP30,"TUT")+_xlfn.SUMIFS(G31:BP31,G30:BP30,"TUN"),0)</f>
        <v>0</v>
      </c>
      <c r="CO29" s="183">
        <f>IF(D29="AUXENF",COUNTIF(G29:BP29,"HOSPD")*12+COUNTIF(G29:BP29,"HOSPN")*12+_xlfn.SUMIFS(G31:BP31,G30:BP30,"THM")+_xlfn.SUMIFS(G31:BP31,G30:BP30,"THT")+_xlfn.SUMIFS(G31:BP31,G30:BP30,"THN"),0)</f>
        <v>0</v>
      </c>
      <c r="CP29" s="183">
        <f>IF(D29="AUXENF",(COUNTIF(G29:BP29,"4505")*8.5),0)</f>
        <v>0</v>
      </c>
      <c r="CQ29" s="183">
        <f>IF(D29="AUXENF",(COUNTIF(G29:BP29,"VACUN")*8.5),0)</f>
        <v>0</v>
      </c>
      <c r="CR29" s="144">
        <f>IF(D29="AUXENF",(_xlfn.SUMIFS(G31:BU31,G30:BU30,"TMT")+(_xlfn.SUMIFS(G31:BU31,G30:BU30,"TTT"))),0)</f>
        <v>0</v>
      </c>
      <c r="CS29" s="168">
        <f>IF(AA29="MD",(COUNTIF(AD29:CM29,"B")*12),0)</f>
        <v>0</v>
      </c>
      <c r="CT29" s="183">
        <f>CL29+CM29+CN29+CO29+CP29+CQ29+CR29+CS29</f>
        <v>0</v>
      </c>
      <c r="CU29" s="176">
        <f>+BV29+CA29+CF29+CK29+CT29</f>
        <v>0</v>
      </c>
    </row>
    <row r="30" spans="3:99" ht="15" customHeight="1">
      <c r="C30" s="161"/>
      <c r="D30" s="164"/>
      <c r="E30" s="203" t="str">
        <f>IF(AK3="PLANTA","FIRMA FUNCIONARIO","FIRMA CONTRATISTA")</f>
        <v>FIRMA FUNCIONARIO</v>
      </c>
      <c r="F30" s="18" t="s">
        <v>21</v>
      </c>
      <c r="G30" s="67"/>
      <c r="H30" s="68"/>
      <c r="I30" s="125"/>
      <c r="J30" s="69"/>
      <c r="K30" s="126"/>
      <c r="L30" s="14"/>
      <c r="M30" s="126"/>
      <c r="N30" s="14"/>
      <c r="O30" s="127"/>
      <c r="P30" s="13"/>
      <c r="Q30" s="126"/>
      <c r="R30" s="14"/>
      <c r="S30" s="126"/>
      <c r="T30" s="13"/>
      <c r="U30" s="126"/>
      <c r="V30" s="14"/>
      <c r="W30" s="15"/>
      <c r="X30" s="13"/>
      <c r="Y30" s="126"/>
      <c r="Z30" s="14"/>
      <c r="AA30" s="126"/>
      <c r="AB30" s="13"/>
      <c r="AC30" s="126"/>
      <c r="AD30" s="14"/>
      <c r="AE30" s="126"/>
      <c r="AF30" s="13"/>
      <c r="AG30" s="126"/>
      <c r="AH30" s="14"/>
      <c r="AI30" s="127"/>
      <c r="AJ30" s="13"/>
      <c r="AK30" s="126"/>
      <c r="AL30" s="14"/>
      <c r="AM30" s="126"/>
      <c r="AN30" s="13"/>
      <c r="AO30" s="126"/>
      <c r="AP30" s="14"/>
      <c r="AQ30" s="15"/>
      <c r="AR30" s="13"/>
      <c r="AS30" s="126"/>
      <c r="AT30" s="14"/>
      <c r="AU30" s="12"/>
      <c r="AV30" s="14"/>
      <c r="AW30" s="126"/>
      <c r="AX30" s="14"/>
      <c r="AY30" s="15"/>
      <c r="AZ30" s="13"/>
      <c r="BA30" s="126"/>
      <c r="BB30" s="14"/>
      <c r="BC30" s="15"/>
      <c r="BD30" s="13"/>
      <c r="BE30" s="126"/>
      <c r="BF30" s="14"/>
      <c r="BG30" s="12"/>
      <c r="BH30" s="13"/>
      <c r="BI30" s="126"/>
      <c r="BJ30" s="14"/>
      <c r="BK30" s="15"/>
      <c r="BL30" s="13"/>
      <c r="BM30" s="126"/>
      <c r="BN30" s="14"/>
      <c r="BO30" s="15"/>
      <c r="BP30" s="13"/>
      <c r="BQ30" s="154"/>
      <c r="BR30" s="156"/>
      <c r="BS30" s="173"/>
      <c r="BT30" s="169"/>
      <c r="BU30" s="169"/>
      <c r="BV30" s="169"/>
      <c r="BW30" s="154"/>
      <c r="BX30" s="173"/>
      <c r="BY30" s="184"/>
      <c r="BZ30" s="169"/>
      <c r="CA30" s="169"/>
      <c r="CB30" s="154"/>
      <c r="CC30" s="156"/>
      <c r="CD30" s="169"/>
      <c r="CE30" s="169"/>
      <c r="CF30" s="184"/>
      <c r="CG30" s="154"/>
      <c r="CH30" s="156"/>
      <c r="CI30" s="151"/>
      <c r="CJ30" s="169"/>
      <c r="CK30" s="184"/>
      <c r="CL30" s="148"/>
      <c r="CM30" s="145"/>
      <c r="CN30" s="173"/>
      <c r="CO30" s="184"/>
      <c r="CP30" s="184"/>
      <c r="CQ30" s="184"/>
      <c r="CR30" s="145"/>
      <c r="CS30" s="169"/>
      <c r="CT30" s="184"/>
      <c r="CU30" s="177"/>
    </row>
    <row r="31" spans="1:99" s="41" customFormat="1" ht="21" thickBot="1">
      <c r="A31" s="142"/>
      <c r="B31" s="142"/>
      <c r="C31" s="162"/>
      <c r="D31" s="165"/>
      <c r="E31" s="204"/>
      <c r="F31" s="59" t="s">
        <v>22</v>
      </c>
      <c r="G31" s="70"/>
      <c r="H31" s="71"/>
      <c r="I31" s="133"/>
      <c r="J31" s="134"/>
      <c r="K31" s="135"/>
      <c r="L31" s="136"/>
      <c r="M31" s="135"/>
      <c r="N31" s="136"/>
      <c r="O31" s="137"/>
      <c r="P31" s="138"/>
      <c r="Q31" s="135"/>
      <c r="R31" s="136"/>
      <c r="S31" s="137"/>
      <c r="T31" s="138"/>
      <c r="U31" s="135"/>
      <c r="V31" s="136"/>
      <c r="W31" s="137"/>
      <c r="X31" s="138"/>
      <c r="Y31" s="135"/>
      <c r="Z31" s="136"/>
      <c r="AA31" s="137"/>
      <c r="AB31" s="138"/>
      <c r="AC31" s="135"/>
      <c r="AD31" s="136"/>
      <c r="AE31" s="137"/>
      <c r="AF31" s="138"/>
      <c r="AG31" s="135"/>
      <c r="AH31" s="136"/>
      <c r="AI31" s="137"/>
      <c r="AJ31" s="138"/>
      <c r="AK31" s="135"/>
      <c r="AL31" s="136"/>
      <c r="AM31" s="137"/>
      <c r="AN31" s="138"/>
      <c r="AO31" s="135"/>
      <c r="AP31" s="136"/>
      <c r="AQ31" s="137"/>
      <c r="AR31" s="138"/>
      <c r="AS31" s="135"/>
      <c r="AT31" s="136"/>
      <c r="AU31" s="135"/>
      <c r="AV31" s="136"/>
      <c r="AW31" s="135"/>
      <c r="AX31" s="136"/>
      <c r="AY31" s="137"/>
      <c r="AZ31" s="138"/>
      <c r="BA31" s="135"/>
      <c r="BB31" s="136"/>
      <c r="BC31" s="137"/>
      <c r="BD31" s="138"/>
      <c r="BE31" s="135"/>
      <c r="BF31" s="136"/>
      <c r="BG31" s="137"/>
      <c r="BH31" s="138"/>
      <c r="BI31" s="135"/>
      <c r="BJ31" s="136"/>
      <c r="BK31" s="137"/>
      <c r="BL31" s="138"/>
      <c r="BM31" s="135"/>
      <c r="BN31" s="136"/>
      <c r="BO31" s="137"/>
      <c r="BP31" s="138"/>
      <c r="BQ31" s="92">
        <f>(COUNTIF(D29,"MD"))*3*BQ29</f>
        <v>0</v>
      </c>
      <c r="BR31" s="93">
        <f>(COUNTIF(D29,"MD"))*BR29*2</f>
        <v>0</v>
      </c>
      <c r="BS31" s="174"/>
      <c r="BT31" s="170"/>
      <c r="BU31" s="170"/>
      <c r="BV31" s="170"/>
      <c r="BW31" s="92">
        <f>(COUNTIF(H29,"EN"))*BW29*2</f>
        <v>0</v>
      </c>
      <c r="BX31" s="174"/>
      <c r="BY31" s="185"/>
      <c r="BZ31" s="170"/>
      <c r="CA31" s="170"/>
      <c r="CB31" s="92">
        <f>(COUNTIF(L29,"ODON"))*3*CB29</f>
        <v>0</v>
      </c>
      <c r="CC31" s="93">
        <f>(COUNTIF(L29,"ODON"))*CC29*2</f>
        <v>0</v>
      </c>
      <c r="CD31" s="170"/>
      <c r="CE31" s="170"/>
      <c r="CF31" s="185"/>
      <c r="CG31" s="274"/>
      <c r="CH31" s="175"/>
      <c r="CI31" s="152"/>
      <c r="CJ31" s="170"/>
      <c r="CK31" s="185"/>
      <c r="CL31" s="149"/>
      <c r="CM31" s="146"/>
      <c r="CN31" s="174"/>
      <c r="CO31" s="185"/>
      <c r="CP31" s="185"/>
      <c r="CQ31" s="185"/>
      <c r="CR31" s="146"/>
      <c r="CS31" s="170"/>
      <c r="CT31" s="185"/>
      <c r="CU31" s="178"/>
    </row>
    <row r="32" spans="3:99" ht="18" customHeight="1">
      <c r="C32" s="160">
        <v>8</v>
      </c>
      <c r="D32" s="163" t="s">
        <v>132</v>
      </c>
      <c r="E32" s="123"/>
      <c r="F32" s="19" t="s">
        <v>13</v>
      </c>
      <c r="G32" s="166"/>
      <c r="H32" s="167"/>
      <c r="I32" s="166"/>
      <c r="J32" s="167"/>
      <c r="K32" s="158"/>
      <c r="L32" s="159"/>
      <c r="M32" s="158"/>
      <c r="N32" s="159"/>
      <c r="O32" s="158"/>
      <c r="P32" s="159"/>
      <c r="Q32" s="158"/>
      <c r="R32" s="159"/>
      <c r="S32" s="158"/>
      <c r="T32" s="159"/>
      <c r="U32" s="158"/>
      <c r="V32" s="159"/>
      <c r="W32" s="158"/>
      <c r="X32" s="159"/>
      <c r="Y32" s="158"/>
      <c r="Z32" s="159"/>
      <c r="AA32" s="158"/>
      <c r="AB32" s="159"/>
      <c r="AC32" s="158"/>
      <c r="AD32" s="159"/>
      <c r="AE32" s="158"/>
      <c r="AF32" s="159"/>
      <c r="AG32" s="158"/>
      <c r="AH32" s="159"/>
      <c r="AI32" s="158"/>
      <c r="AJ32" s="159"/>
      <c r="AK32" s="158"/>
      <c r="AL32" s="159"/>
      <c r="AM32" s="158"/>
      <c r="AN32" s="159"/>
      <c r="AO32" s="158"/>
      <c r="AP32" s="159"/>
      <c r="AQ32" s="158"/>
      <c r="AR32" s="159"/>
      <c r="AS32" s="158"/>
      <c r="AT32" s="159"/>
      <c r="AU32" s="158"/>
      <c r="AV32" s="159"/>
      <c r="AW32" s="158"/>
      <c r="AX32" s="159"/>
      <c r="AY32" s="158"/>
      <c r="AZ32" s="159"/>
      <c r="BA32" s="158"/>
      <c r="BB32" s="159"/>
      <c r="BC32" s="158"/>
      <c r="BD32" s="159"/>
      <c r="BE32" s="158"/>
      <c r="BF32" s="159"/>
      <c r="BG32" s="158"/>
      <c r="BH32" s="159"/>
      <c r="BI32" s="158"/>
      <c r="BJ32" s="159"/>
      <c r="BK32" s="158"/>
      <c r="BL32" s="159"/>
      <c r="BM32" s="158"/>
      <c r="BN32" s="159"/>
      <c r="BO32" s="158"/>
      <c r="BP32" s="171"/>
      <c r="BQ32" s="153">
        <f>IF(D32="MD",(COUNTIF(G32:BP32,"CE")*8.5+_xlfn.SUMIFS(G34:BP34,G33:BP33,"TCEM")+_xlfn.SUMIFS(G34:BP34,G33:BP33,"TCET")),0)</f>
        <v>0</v>
      </c>
      <c r="BR32" s="155">
        <f>IF(D32="MD",((COUNTIF(G32:BP32,"PyP")*8.5))+(_xlfn.SUMIFS(G34:BP34,G33:BP33,"TPyPM")+(_xlfn.SUMIFS(G34:BP34,G33:BP33,"TPyPT"))),0)</f>
        <v>0</v>
      </c>
      <c r="BS32" s="172">
        <f>IF(D32="MD",COUNTIF(G32:BP32,"U")*24+COUNTIF(G32:BP32,"UD")*12+COUNTIF(G32:BP32,"UN")*12+_xlfn.SUMIFS(G34:BP34,G33:BP33,"TUM")+_xlfn.SUMIFS(G34:BP34,G33:BP33,"TUT")+_xlfn.SUMIFS(G34:BP34,G33:BP33,"TUN"),0)</f>
        <v>0</v>
      </c>
      <c r="BT32" s="168">
        <f>IF(D32="MD",COUNTIF(G32:BP32,"HOSPD")*12+COUNTIF(G32:BP32,"HOSPN")*12+_xlfn.SUMIFS(G34:BP34,G33:BP33,"THM")+_xlfn.SUMIFS(G34:BP34,G33:BP33,"THT")+_xlfn.SUMIFS(G34:BP34,G33:BP33,"THN"),0)</f>
        <v>0</v>
      </c>
      <c r="BU32" s="168">
        <f>IF(D32="MD",(COUNTIF(G32:BP32,"B")*12),0)</f>
        <v>0</v>
      </c>
      <c r="BV32" s="168">
        <f>+BQ32+BR32+BS32+BT32+BU32</f>
        <v>0</v>
      </c>
      <c r="BW32" s="153">
        <f>IF(D32="EN",((COUNTIF(G32:BP32,"PyP")*8.5))+(_xlfn.SUMIFS(G34:BP34,G33:BP33,"TPyPM")+(_xlfn.SUMIFS(G34:BP34,G33:BP33,"TPyPT"))),0)</f>
        <v>0</v>
      </c>
      <c r="BX32" s="172">
        <f>IF(D32="EN",COUNTIF(G32:BP32,"U")*24+COUNTIF(G32:BP32,"UD")*12+COUNTIF(G32:BP32,"UN")*12+_xlfn.SUMIFS(G34:BP34,G33:BP33,"TUM")+_xlfn.SUMIFS(G34:BP34,G33:BP33,"TUT")+_xlfn.SUMIFS(G34:BP34,G33:BP33,"TUN"),0)</f>
        <v>0</v>
      </c>
      <c r="BY32" s="183">
        <f>IF(D32="EN",+_xlfn.SUMIFS(G34:BP34,G33:BP33,"THM")+_xlfn.SUMIFS(G34:BP34,G33:BP33,"THT")+_xlfn.SUMIFS(G34:BP34,G33:BP33,"THN"),0)</f>
        <v>0</v>
      </c>
      <c r="BZ32" s="168">
        <f>IF(I32="EN",(COUNTIF(L32:BU32,"B")*12),0)</f>
        <v>0</v>
      </c>
      <c r="CA32" s="168">
        <f>+BW32+BX32+BY32+BZ32</f>
        <v>0</v>
      </c>
      <c r="CB32" s="153">
        <f>IF(D32="ODON",(COUNTIF(G32:BP32,"CE")*8.5+_xlfn.SUMIFS(G34:BP34,G33:BP33,"TCEM")+_xlfn.SUMIFS(G34:BP34,G33:BP33,"TCET")),0)</f>
        <v>0</v>
      </c>
      <c r="CC32" s="155">
        <f>IF(D32="ODON",((COUNTIF(G32:BP32,"PyP")*8.5))+(_xlfn.SUMIFS(G34:BP34,G33:BP33,"TPyPM")+(_xlfn.SUMIFS(G34:BP34,G33:BP33,"TPyPT"))),0)</f>
        <v>0</v>
      </c>
      <c r="CD32" s="168">
        <f>IF(D32="ODON",COUNTIF(G32:BP32,"U")*24+COUNTIF(G32:BP32,"UD")*12+COUNTIF(G32:BP32,"UN")*12+_xlfn.SUMIFS(G34:BP34,G33:BP33,"TUM")+_xlfn.SUMIFS(G34:BP34,G33:BP33,"TUT")+_xlfn.SUMIFS(G34:BP34,G33:BP33,"TUN"),0)</f>
        <v>0</v>
      </c>
      <c r="CE32" s="168">
        <f>IF(N32="MD",(COUNTIF(Q32:BZ32,"B")*12),0)</f>
        <v>0</v>
      </c>
      <c r="CF32" s="183">
        <f>CB32+CC32+CD32+CE32</f>
        <v>0</v>
      </c>
      <c r="CG32" s="153">
        <f>IF(D32="BAC",(COUNTIF(G32:BP32,"CE")*8.5),0)</f>
        <v>0</v>
      </c>
      <c r="CH32" s="155">
        <f>IF(D32="BAC",((COUNTIF(G32:BP32,"PyP")*8.5))+(_xlfn.SUMIFS(G34:BP34,G33:BP33,"TPyPM")+(_xlfn.SUMIFS(G34:BP34,G33:BP33,"TPyPT"))),0)</f>
        <v>0</v>
      </c>
      <c r="CI32" s="150">
        <f>IF(D32="BAC",(_xlfn.SUMIFS(G34:BP34,G33:BP33,"TUM")+_xlfn.SUMIFS(G34:BP34,G33:BP33,"TUT")+_xlfn.SUMIFS(G34:BP34,G33:BP33,"TUN")),0)</f>
        <v>0</v>
      </c>
      <c r="CJ32" s="168">
        <f>IF(S32="MD",(COUNTIF(V32:CE32,"B")*12),0)</f>
        <v>0</v>
      </c>
      <c r="CK32" s="183">
        <f>CG32+CH32+CI32+CJ32</f>
        <v>0</v>
      </c>
      <c r="CL32" s="147">
        <f>IF(D32="AUXENF",(COUNTIF(G32:BP32,"CE")*8.5+_xlfn.SUMIFS(G34:BP34,G33:BP33,"TCEM")+_xlfn.SUMIFS(G34:BP34,G33:BP33,"TCET")),0)+IF(D32="AUXLAB",(COUNTIF(G32:BP32,"CE")*8.5+_xlfn.SUMIFS(G34:BP34,G33:BP33,"TCEM")+_xlfn.SUMIFS(G34:BP34,G33:BP33,"TCET")),0)+IF(D32="HIO",(COUNTIF(G32:BP32,"CE")*8.5+_xlfn.SUMIFS(G34:BP34,G33:BP33,"TCEM")+_xlfn.SUMIFS(G34:BP34,G33:BP33,"TCET")),0)</f>
        <v>0</v>
      </c>
      <c r="CM32" s="144">
        <f>IF(D32="AUXENF",((COUNTIF(G32:BP32,"PyP")*8.5))+(_xlfn.SUMIFS(G34:BP34,G33:BP33,"TPyPM")+(_xlfn.SUMIFS(G34:BP34,G33:BP33,"TPyPT"))),0)</f>
        <v>0</v>
      </c>
      <c r="CN32" s="172">
        <f>IF(D32="AUXENF",COUNTIF(G32:BP32,"U")*24+COUNTIF(G32:BP32,"UD")*12+COUNTIF(G32:BP32,"UN")*12+_xlfn.SUMIFS(G34:BP34,G33:BP33,"TUM")+_xlfn.SUMIFS(G34:BP34,G33:BP33,"TUT")+_xlfn.SUMIFS(G34:BP34,G33:BP33,"TUN"),0)</f>
        <v>0</v>
      </c>
      <c r="CO32" s="183">
        <f>IF(D32="AUXENF",COUNTIF(G32:BP32,"HOSPD")*12+COUNTIF(G32:BP32,"HOSPN")*12+_xlfn.SUMIFS(G34:BP34,G33:BP33,"THM")+_xlfn.SUMIFS(G34:BP34,G33:BP33,"THT")+_xlfn.SUMIFS(G34:BP34,G33:BP33,"THN"),0)</f>
        <v>0</v>
      </c>
      <c r="CP32" s="183">
        <f>IF(D32="AUXENF",(COUNTIF(G32:BP32,"4505")*8.5),0)</f>
        <v>0</v>
      </c>
      <c r="CQ32" s="183">
        <f>IF(D32="AUXENF",(COUNTIF(G32:BP32,"VACUN")*8.5),0)</f>
        <v>0</v>
      </c>
      <c r="CR32" s="144">
        <f>IF(D32="AUXENF",(_xlfn.SUMIFS(G34:BU34,G33:BU33,"TMT")+(_xlfn.SUMIFS(G34:BU34,G33:BU33,"TTT"))),0)</f>
        <v>0</v>
      </c>
      <c r="CS32" s="168">
        <f>IF(AA32="MD",(COUNTIF(AD32:CM32,"B")*12),0)</f>
        <v>0</v>
      </c>
      <c r="CT32" s="183">
        <f>CL32+CM32+CN32+CO32+CP32+CQ32+CR32+CS32</f>
        <v>0</v>
      </c>
      <c r="CU32" s="176">
        <f>+BV32+CA32+CF32+CK32+CT32</f>
        <v>0</v>
      </c>
    </row>
    <row r="33" spans="3:99" ht="15" customHeight="1">
      <c r="C33" s="161"/>
      <c r="D33" s="164"/>
      <c r="E33" s="203" t="str">
        <f>IF(AK3="PLANTA","FIRMA FUNCIONARIO","FIRMA CONTRATISTA")</f>
        <v>FIRMA FUNCIONARIO</v>
      </c>
      <c r="F33" s="18" t="s">
        <v>21</v>
      </c>
      <c r="G33" s="67"/>
      <c r="H33" s="68"/>
      <c r="I33" s="125"/>
      <c r="J33" s="69"/>
      <c r="K33" s="126"/>
      <c r="L33" s="14"/>
      <c r="M33" s="126"/>
      <c r="N33" s="14"/>
      <c r="O33" s="127"/>
      <c r="P33" s="13"/>
      <c r="Q33" s="126"/>
      <c r="R33" s="14"/>
      <c r="S33" s="126"/>
      <c r="T33" s="13"/>
      <c r="U33" s="126"/>
      <c r="V33" s="14"/>
      <c r="W33" s="15"/>
      <c r="X33" s="13"/>
      <c r="Y33" s="126"/>
      <c r="Z33" s="14"/>
      <c r="AA33" s="126"/>
      <c r="AB33" s="13"/>
      <c r="AC33" s="126"/>
      <c r="AD33" s="14"/>
      <c r="AE33" s="126"/>
      <c r="AF33" s="13"/>
      <c r="AG33" s="126"/>
      <c r="AH33" s="14"/>
      <c r="AI33" s="127"/>
      <c r="AJ33" s="13"/>
      <c r="AK33" s="126"/>
      <c r="AL33" s="14"/>
      <c r="AM33" s="126"/>
      <c r="AN33" s="13"/>
      <c r="AO33" s="126"/>
      <c r="AP33" s="14"/>
      <c r="AQ33" s="15"/>
      <c r="AR33" s="13"/>
      <c r="AS33" s="126"/>
      <c r="AT33" s="14"/>
      <c r="AU33" s="12"/>
      <c r="AV33" s="14"/>
      <c r="AW33" s="126"/>
      <c r="AX33" s="14"/>
      <c r="AY33" s="15"/>
      <c r="AZ33" s="13"/>
      <c r="BA33" s="126"/>
      <c r="BB33" s="14"/>
      <c r="BC33" s="15"/>
      <c r="BD33" s="13"/>
      <c r="BE33" s="126"/>
      <c r="BF33" s="14"/>
      <c r="BG33" s="12"/>
      <c r="BH33" s="13"/>
      <c r="BI33" s="126"/>
      <c r="BJ33" s="14"/>
      <c r="BK33" s="15"/>
      <c r="BL33" s="13"/>
      <c r="BM33" s="126"/>
      <c r="BN33" s="14"/>
      <c r="BO33" s="15"/>
      <c r="BP33" s="13"/>
      <c r="BQ33" s="154"/>
      <c r="BR33" s="156"/>
      <c r="BS33" s="173"/>
      <c r="BT33" s="169"/>
      <c r="BU33" s="169"/>
      <c r="BV33" s="169"/>
      <c r="BW33" s="154"/>
      <c r="BX33" s="173"/>
      <c r="BY33" s="184"/>
      <c r="BZ33" s="169"/>
      <c r="CA33" s="169"/>
      <c r="CB33" s="154"/>
      <c r="CC33" s="156"/>
      <c r="CD33" s="169"/>
      <c r="CE33" s="169"/>
      <c r="CF33" s="184"/>
      <c r="CG33" s="154"/>
      <c r="CH33" s="156"/>
      <c r="CI33" s="151"/>
      <c r="CJ33" s="169"/>
      <c r="CK33" s="184"/>
      <c r="CL33" s="148"/>
      <c r="CM33" s="145"/>
      <c r="CN33" s="173"/>
      <c r="CO33" s="184"/>
      <c r="CP33" s="184"/>
      <c r="CQ33" s="184"/>
      <c r="CR33" s="145"/>
      <c r="CS33" s="169"/>
      <c r="CT33" s="184"/>
      <c r="CU33" s="177"/>
    </row>
    <row r="34" spans="1:99" s="41" customFormat="1" ht="21" thickBot="1">
      <c r="A34" s="142"/>
      <c r="B34" s="142"/>
      <c r="C34" s="162"/>
      <c r="D34" s="165"/>
      <c r="E34" s="204"/>
      <c r="F34" s="59" t="s">
        <v>22</v>
      </c>
      <c r="G34" s="70"/>
      <c r="H34" s="71"/>
      <c r="I34" s="133"/>
      <c r="J34" s="134"/>
      <c r="K34" s="135"/>
      <c r="L34" s="136"/>
      <c r="M34" s="135"/>
      <c r="N34" s="136"/>
      <c r="O34" s="137"/>
      <c r="P34" s="138"/>
      <c r="Q34" s="135"/>
      <c r="R34" s="136"/>
      <c r="S34" s="137"/>
      <c r="T34" s="138"/>
      <c r="U34" s="135"/>
      <c r="V34" s="136"/>
      <c r="W34" s="137"/>
      <c r="X34" s="138"/>
      <c r="Y34" s="135"/>
      <c r="Z34" s="136"/>
      <c r="AA34" s="137"/>
      <c r="AB34" s="138"/>
      <c r="AC34" s="135"/>
      <c r="AD34" s="136"/>
      <c r="AE34" s="137"/>
      <c r="AF34" s="138"/>
      <c r="AG34" s="135"/>
      <c r="AH34" s="136"/>
      <c r="AI34" s="137"/>
      <c r="AJ34" s="138"/>
      <c r="AK34" s="135"/>
      <c r="AL34" s="136"/>
      <c r="AM34" s="137"/>
      <c r="AN34" s="138"/>
      <c r="AO34" s="135"/>
      <c r="AP34" s="136"/>
      <c r="AQ34" s="137"/>
      <c r="AR34" s="138"/>
      <c r="AS34" s="135"/>
      <c r="AT34" s="136"/>
      <c r="AU34" s="135"/>
      <c r="AV34" s="136"/>
      <c r="AW34" s="135"/>
      <c r="AX34" s="136"/>
      <c r="AY34" s="137"/>
      <c r="AZ34" s="138"/>
      <c r="BA34" s="135"/>
      <c r="BB34" s="136"/>
      <c r="BC34" s="137"/>
      <c r="BD34" s="138"/>
      <c r="BE34" s="135"/>
      <c r="BF34" s="136"/>
      <c r="BG34" s="137"/>
      <c r="BH34" s="138"/>
      <c r="BI34" s="135"/>
      <c r="BJ34" s="136"/>
      <c r="BK34" s="137"/>
      <c r="BL34" s="138"/>
      <c r="BM34" s="135"/>
      <c r="BN34" s="136"/>
      <c r="BO34" s="137"/>
      <c r="BP34" s="138"/>
      <c r="BQ34" s="92">
        <f>(COUNTIF(D32,"MD"))*3*BQ32</f>
        <v>0</v>
      </c>
      <c r="BR34" s="93">
        <f>(COUNTIF(D32,"MD"))*BR32*2</f>
        <v>0</v>
      </c>
      <c r="BS34" s="174"/>
      <c r="BT34" s="170"/>
      <c r="BU34" s="170"/>
      <c r="BV34" s="170"/>
      <c r="BW34" s="92">
        <f>(COUNTIF(H32,"EN"))*BW32*2</f>
        <v>0</v>
      </c>
      <c r="BX34" s="174"/>
      <c r="BY34" s="185"/>
      <c r="BZ34" s="170"/>
      <c r="CA34" s="170"/>
      <c r="CB34" s="92">
        <f>(COUNTIF(L32,"ODON"))*3*CB32</f>
        <v>0</v>
      </c>
      <c r="CC34" s="93">
        <f>(COUNTIF(L32,"ODON"))*CC32*2</f>
        <v>0</v>
      </c>
      <c r="CD34" s="170"/>
      <c r="CE34" s="170"/>
      <c r="CF34" s="185"/>
      <c r="CG34" s="274"/>
      <c r="CH34" s="175"/>
      <c r="CI34" s="152"/>
      <c r="CJ34" s="170"/>
      <c r="CK34" s="185"/>
      <c r="CL34" s="149"/>
      <c r="CM34" s="146"/>
      <c r="CN34" s="174"/>
      <c r="CO34" s="185"/>
      <c r="CP34" s="185"/>
      <c r="CQ34" s="185"/>
      <c r="CR34" s="146"/>
      <c r="CS34" s="170"/>
      <c r="CT34" s="185"/>
      <c r="CU34" s="178"/>
    </row>
    <row r="35" spans="3:99" ht="18" customHeight="1">
      <c r="C35" s="160">
        <v>9</v>
      </c>
      <c r="D35" s="163" t="s">
        <v>132</v>
      </c>
      <c r="E35" s="119"/>
      <c r="F35" s="19" t="s">
        <v>13</v>
      </c>
      <c r="G35" s="166"/>
      <c r="H35" s="167"/>
      <c r="I35" s="166"/>
      <c r="J35" s="167"/>
      <c r="K35" s="158"/>
      <c r="L35" s="159"/>
      <c r="M35" s="158"/>
      <c r="N35" s="159"/>
      <c r="O35" s="158"/>
      <c r="P35" s="159"/>
      <c r="Q35" s="158"/>
      <c r="R35" s="159"/>
      <c r="S35" s="158"/>
      <c r="T35" s="159"/>
      <c r="U35" s="158"/>
      <c r="V35" s="159"/>
      <c r="W35" s="158"/>
      <c r="X35" s="159"/>
      <c r="Y35" s="158"/>
      <c r="Z35" s="159"/>
      <c r="AA35" s="158"/>
      <c r="AB35" s="159"/>
      <c r="AC35" s="158"/>
      <c r="AD35" s="159"/>
      <c r="AE35" s="158"/>
      <c r="AF35" s="159"/>
      <c r="AG35" s="158"/>
      <c r="AH35" s="159"/>
      <c r="AI35" s="158"/>
      <c r="AJ35" s="159"/>
      <c r="AK35" s="158"/>
      <c r="AL35" s="159"/>
      <c r="AM35" s="158"/>
      <c r="AN35" s="159"/>
      <c r="AO35" s="158"/>
      <c r="AP35" s="159"/>
      <c r="AQ35" s="158"/>
      <c r="AR35" s="159"/>
      <c r="AS35" s="158"/>
      <c r="AT35" s="159"/>
      <c r="AU35" s="158"/>
      <c r="AV35" s="159"/>
      <c r="AW35" s="158"/>
      <c r="AX35" s="159"/>
      <c r="AY35" s="158"/>
      <c r="AZ35" s="159"/>
      <c r="BA35" s="158"/>
      <c r="BB35" s="159"/>
      <c r="BC35" s="158"/>
      <c r="BD35" s="159"/>
      <c r="BE35" s="158"/>
      <c r="BF35" s="159"/>
      <c r="BG35" s="158"/>
      <c r="BH35" s="159"/>
      <c r="BI35" s="158"/>
      <c r="BJ35" s="159"/>
      <c r="BK35" s="158"/>
      <c r="BL35" s="159"/>
      <c r="BM35" s="158"/>
      <c r="BN35" s="159"/>
      <c r="BO35" s="158"/>
      <c r="BP35" s="171"/>
      <c r="BQ35" s="153">
        <f>IF(D35="MD",(COUNTIF(G35:BP35,"CE")*8.5+_xlfn.SUMIFS(G37:BP37,G36:BP36,"TCEM")+_xlfn.SUMIFS(G37:BP37,G36:BP36,"TCET")),0)</f>
        <v>0</v>
      </c>
      <c r="BR35" s="155">
        <f>IF(D35="MD",((COUNTIF(G35:BP35,"PyP")*8.5))+(_xlfn.SUMIFS(G37:BP37,G36:BP36,"TPyPM")+(_xlfn.SUMIFS(G37:BP37,G36:BP36,"TPyPT"))),0)</f>
        <v>0</v>
      </c>
      <c r="BS35" s="172">
        <f>IF(D35="MD",COUNTIF(G35:BP35,"U")*24+COUNTIF(G35:BP35,"UD")*12+COUNTIF(G35:BP35,"UN")*12+_xlfn.SUMIFS(G37:BP37,G36:BP36,"TUM")+_xlfn.SUMIFS(G37:BP37,G36:BP36,"TUT")+_xlfn.SUMIFS(G37:BP37,G36:BP36,"TUN"),0)</f>
        <v>0</v>
      </c>
      <c r="BT35" s="168">
        <f>IF(D35="MD",COUNTIF(G35:BP35,"HOSPD")*12+COUNTIF(G35:BP35,"HOSPN")*12+_xlfn.SUMIFS(G37:BP37,G36:BP36,"THM")+_xlfn.SUMIFS(G37:BP37,G36:BP36,"THT")+_xlfn.SUMIFS(G37:BP37,G36:BP36,"THN"),0)</f>
        <v>0</v>
      </c>
      <c r="BU35" s="168">
        <f>IF(D35="MD",(COUNTIF(G35:BP35,"B")*12),0)</f>
        <v>0</v>
      </c>
      <c r="BV35" s="168">
        <f>+BQ35+BR35+BS35+BT35+BU35</f>
        <v>0</v>
      </c>
      <c r="BW35" s="153">
        <f>IF(D35="EN",((COUNTIF(G35:BP35,"PyP")*8.5))+(_xlfn.SUMIFS(G37:BP37,G36:BP36,"TPyPM")+(_xlfn.SUMIFS(G37:BP37,G36:BP36,"TPyPT"))),0)</f>
        <v>0</v>
      </c>
      <c r="BX35" s="172">
        <f>IF(D35="EN",COUNTIF(G35:BP35,"U")*24+COUNTIF(G35:BP35,"UD")*12+COUNTIF(G35:BP35,"UN")*12+_xlfn.SUMIFS(G37:BP37,G36:BP36,"TUM")+_xlfn.SUMIFS(G37:BP37,G36:BP36,"TUT")+_xlfn.SUMIFS(G37:BP37,G36:BP36,"TUN"),0)</f>
        <v>0</v>
      </c>
      <c r="BY35" s="183">
        <f>IF(D35="EN",+_xlfn.SUMIFS(G37:BP37,G36:BP36,"THM")+_xlfn.SUMIFS(G37:BP37,G36:BP36,"THT")+_xlfn.SUMIFS(G37:BP37,G36:BP36,"THN"),0)</f>
        <v>0</v>
      </c>
      <c r="BZ35" s="168">
        <f>IF(I35="EN",(COUNTIF(L35:BU35,"B")*12),0)</f>
        <v>0</v>
      </c>
      <c r="CA35" s="168">
        <f>+BW35+BX35+BY35+BZ35</f>
        <v>0</v>
      </c>
      <c r="CB35" s="153">
        <f>IF(D35="ODON",(COUNTIF(G35:BP35,"CE")*8.5+_xlfn.SUMIFS(G37:BP37,G36:BP36,"TCEM")+_xlfn.SUMIFS(G37:BP37,G36:BP36,"TCET")),0)</f>
        <v>0</v>
      </c>
      <c r="CC35" s="155">
        <f>IF(D35="ODON",((COUNTIF(G35:BP35,"PyP")*8.5))+(_xlfn.SUMIFS(G37:BP37,G36:BP36,"TPyPM")+(_xlfn.SUMIFS(G37:BP37,G36:BP36,"TPyPT"))),0)</f>
        <v>0</v>
      </c>
      <c r="CD35" s="168">
        <f>IF(D35="ODON",COUNTIF(G35:BP35,"U")*24+COUNTIF(G35:BP35,"UD")*12+COUNTIF(G35:BP35,"UN")*12+_xlfn.SUMIFS(G37:BP37,G36:BP36,"TUM")+_xlfn.SUMIFS(G37:BP37,G36:BP36,"TUT")+_xlfn.SUMIFS(G37:BP37,G36:BP36,"TUN"),0)</f>
        <v>0</v>
      </c>
      <c r="CE35" s="168">
        <f>IF(N35="MD",(COUNTIF(Q35:BZ35,"B")*12),0)</f>
        <v>0</v>
      </c>
      <c r="CF35" s="183">
        <f>CB35+CC35+CD35+CE35</f>
        <v>0</v>
      </c>
      <c r="CG35" s="153">
        <f>IF(D35="BAC",(COUNTIF(G35:BP35,"CE")*8.5),0)</f>
        <v>0</v>
      </c>
      <c r="CH35" s="155">
        <f>IF(D35="BAC",((COUNTIF(G35:BP35,"PyP")*8.5))+(_xlfn.SUMIFS(G37:BP37,G36:BP36,"TPyPM")+(_xlfn.SUMIFS(G37:BP37,G36:BP36,"TPyPT"))),0)</f>
        <v>0</v>
      </c>
      <c r="CI35" s="150">
        <f>IF(D35="BAC",(_xlfn.SUMIFS(G37:BP37,G36:BP36,"TUM")+_xlfn.SUMIFS(G37:BP37,G36:BP36,"TUT")+_xlfn.SUMIFS(G37:BP37,G36:BP36,"TUN")),0)</f>
        <v>0</v>
      </c>
      <c r="CJ35" s="168">
        <f>IF(S35="MD",(COUNTIF(V35:CE35,"B")*12),0)</f>
        <v>0</v>
      </c>
      <c r="CK35" s="183">
        <f>CG35+CH35+CI35+CJ35</f>
        <v>0</v>
      </c>
      <c r="CL35" s="147">
        <f>IF(D35="AUXENF",(COUNTIF(G35:BP35,"CE")*8.5+_xlfn.SUMIFS(G37:BP37,G36:BP36,"TCEM")+_xlfn.SUMIFS(G37:BP37,G36:BP36,"TCET")),0)+IF(D35="AUXLAB",(COUNTIF(G35:BP35,"CE")*8.5+_xlfn.SUMIFS(G37:BP37,G36:BP36,"TCEM")+_xlfn.SUMIFS(G37:BP37,G36:BP36,"TCET")),0)+IF(D35="HIO",(COUNTIF(G35:BP35,"CE")*8.5+_xlfn.SUMIFS(G37:BP37,G36:BP36,"TCEM")+_xlfn.SUMIFS(G37:BP37,G36:BP36,"TCET")),0)</f>
        <v>0</v>
      </c>
      <c r="CM35" s="144">
        <f>IF(D35="AUXENF",((COUNTIF(G35:BP35,"PyP")*8.5))+(_xlfn.SUMIFS(G37:BP37,G36:BP36,"TPyPM")+(_xlfn.SUMIFS(G37:BP37,G36:BP36,"TPyPT"))),0)</f>
        <v>0</v>
      </c>
      <c r="CN35" s="172">
        <f>IF(D35="AUXENF",COUNTIF(G35:BP35,"U")*24+COUNTIF(G35:BP35,"UD")*12+COUNTIF(G35:BP35,"UN")*12+_xlfn.SUMIFS(G37:BP37,G36:BP36,"TUM")+_xlfn.SUMIFS(G37:BP37,G36:BP36,"TUT")+_xlfn.SUMIFS(G37:BP37,G36:BP36,"TUN"),0)</f>
        <v>0</v>
      </c>
      <c r="CO35" s="183">
        <f>IF(D35="AUXENF",COUNTIF(G35:BP35,"HOSPD")*12+COUNTIF(G35:BP35,"HOSPN")*12+_xlfn.SUMIFS(G37:BP37,G36:BP36,"THM")+_xlfn.SUMIFS(G37:BP37,G36:BP36,"THT")+_xlfn.SUMIFS(G37:BP37,G36:BP36,"THN"),0)</f>
        <v>0</v>
      </c>
      <c r="CP35" s="183">
        <f>IF(D35="AUXENF",(COUNTIF(G35:BP35,"4505")*8.5),0)</f>
        <v>0</v>
      </c>
      <c r="CQ35" s="183">
        <f>IF(D35="AUXENF",(COUNTIF(G35:BP35,"VACUN")*8.5),0)</f>
        <v>0</v>
      </c>
      <c r="CR35" s="144">
        <f>IF(D35="AUXENF",(_xlfn.SUMIFS(G37:BU37,G36:BU36,"TMT")+(_xlfn.SUMIFS(G37:BU37,G36:BU36,"TTT"))),0)</f>
        <v>0</v>
      </c>
      <c r="CS35" s="168">
        <f>IF(AA35="MD",(COUNTIF(AD35:CM35,"B")*12),0)</f>
        <v>0</v>
      </c>
      <c r="CT35" s="183">
        <f>CL35+CM35+CN35+CO35+CP35+CQ35+CR35+CS35</f>
        <v>0</v>
      </c>
      <c r="CU35" s="176">
        <f>+BV35+CA35+CF35+CK35+CT35</f>
        <v>0</v>
      </c>
    </row>
    <row r="36" spans="3:99" ht="15" customHeight="1">
      <c r="C36" s="161"/>
      <c r="D36" s="164"/>
      <c r="E36" s="203" t="str">
        <f>IF(AK3="PLANTA","FIRMA FUNCIONARIO","FIRMA CONTRATISTA")</f>
        <v>FIRMA FUNCIONARIO</v>
      </c>
      <c r="F36" s="18" t="s">
        <v>21</v>
      </c>
      <c r="G36" s="67"/>
      <c r="H36" s="68"/>
      <c r="I36" s="125"/>
      <c r="J36" s="69"/>
      <c r="K36" s="126"/>
      <c r="L36" s="14"/>
      <c r="M36" s="126"/>
      <c r="N36" s="14"/>
      <c r="O36" s="127"/>
      <c r="P36" s="13"/>
      <c r="Q36" s="126"/>
      <c r="R36" s="14"/>
      <c r="S36" s="126"/>
      <c r="T36" s="13"/>
      <c r="U36" s="126"/>
      <c r="V36" s="14"/>
      <c r="W36" s="15"/>
      <c r="X36" s="13"/>
      <c r="Y36" s="126"/>
      <c r="Z36" s="14"/>
      <c r="AA36" s="126"/>
      <c r="AB36" s="13"/>
      <c r="AC36" s="126"/>
      <c r="AD36" s="14"/>
      <c r="AE36" s="126"/>
      <c r="AF36" s="13"/>
      <c r="AG36" s="126"/>
      <c r="AH36" s="14"/>
      <c r="AI36" s="127"/>
      <c r="AJ36" s="13"/>
      <c r="AK36" s="126"/>
      <c r="AL36" s="14"/>
      <c r="AM36" s="126"/>
      <c r="AN36" s="13"/>
      <c r="AO36" s="126"/>
      <c r="AP36" s="14"/>
      <c r="AQ36" s="15"/>
      <c r="AR36" s="13"/>
      <c r="AS36" s="126"/>
      <c r="AT36" s="14"/>
      <c r="AU36" s="12"/>
      <c r="AV36" s="14"/>
      <c r="AW36" s="126"/>
      <c r="AX36" s="14"/>
      <c r="AY36" s="15"/>
      <c r="AZ36" s="13"/>
      <c r="BA36" s="126"/>
      <c r="BB36" s="14"/>
      <c r="BC36" s="15"/>
      <c r="BD36" s="13"/>
      <c r="BE36" s="126"/>
      <c r="BF36" s="14"/>
      <c r="BG36" s="12"/>
      <c r="BH36" s="13"/>
      <c r="BI36" s="126"/>
      <c r="BJ36" s="14"/>
      <c r="BK36" s="15"/>
      <c r="BL36" s="13"/>
      <c r="BM36" s="126"/>
      <c r="BN36" s="14"/>
      <c r="BO36" s="15"/>
      <c r="BP36" s="13"/>
      <c r="BQ36" s="154"/>
      <c r="BR36" s="156"/>
      <c r="BS36" s="173"/>
      <c r="BT36" s="169"/>
      <c r="BU36" s="169"/>
      <c r="BV36" s="169"/>
      <c r="BW36" s="154"/>
      <c r="BX36" s="173"/>
      <c r="BY36" s="184"/>
      <c r="BZ36" s="169"/>
      <c r="CA36" s="169"/>
      <c r="CB36" s="154"/>
      <c r="CC36" s="156"/>
      <c r="CD36" s="169"/>
      <c r="CE36" s="169"/>
      <c r="CF36" s="184"/>
      <c r="CG36" s="154"/>
      <c r="CH36" s="156"/>
      <c r="CI36" s="151"/>
      <c r="CJ36" s="169"/>
      <c r="CK36" s="184"/>
      <c r="CL36" s="148"/>
      <c r="CM36" s="145"/>
      <c r="CN36" s="173"/>
      <c r="CO36" s="184"/>
      <c r="CP36" s="184"/>
      <c r="CQ36" s="184"/>
      <c r="CR36" s="145"/>
      <c r="CS36" s="169"/>
      <c r="CT36" s="184"/>
      <c r="CU36" s="177"/>
    </row>
    <row r="37" spans="1:99" s="41" customFormat="1" ht="21" thickBot="1">
      <c r="A37" s="142"/>
      <c r="B37" s="142"/>
      <c r="C37" s="162"/>
      <c r="D37" s="165"/>
      <c r="E37" s="204"/>
      <c r="F37" s="59" t="s">
        <v>22</v>
      </c>
      <c r="G37" s="70"/>
      <c r="H37" s="71"/>
      <c r="I37" s="133"/>
      <c r="J37" s="134"/>
      <c r="K37" s="135"/>
      <c r="L37" s="136"/>
      <c r="M37" s="135"/>
      <c r="N37" s="136"/>
      <c r="O37" s="137"/>
      <c r="P37" s="138"/>
      <c r="Q37" s="135"/>
      <c r="R37" s="136"/>
      <c r="S37" s="137"/>
      <c r="T37" s="138"/>
      <c r="U37" s="135"/>
      <c r="V37" s="136"/>
      <c r="W37" s="137"/>
      <c r="X37" s="138"/>
      <c r="Y37" s="135"/>
      <c r="Z37" s="136"/>
      <c r="AA37" s="137"/>
      <c r="AB37" s="138"/>
      <c r="AC37" s="135"/>
      <c r="AD37" s="136"/>
      <c r="AE37" s="137"/>
      <c r="AF37" s="138"/>
      <c r="AG37" s="135"/>
      <c r="AH37" s="136"/>
      <c r="AI37" s="137"/>
      <c r="AJ37" s="138"/>
      <c r="AK37" s="135"/>
      <c r="AL37" s="136"/>
      <c r="AM37" s="137"/>
      <c r="AN37" s="138"/>
      <c r="AO37" s="135"/>
      <c r="AP37" s="136"/>
      <c r="AQ37" s="137"/>
      <c r="AR37" s="138"/>
      <c r="AS37" s="135"/>
      <c r="AT37" s="136"/>
      <c r="AU37" s="135"/>
      <c r="AV37" s="136"/>
      <c r="AW37" s="135"/>
      <c r="AX37" s="136"/>
      <c r="AY37" s="137"/>
      <c r="AZ37" s="138"/>
      <c r="BA37" s="135"/>
      <c r="BB37" s="136"/>
      <c r="BC37" s="137"/>
      <c r="BD37" s="138"/>
      <c r="BE37" s="135"/>
      <c r="BF37" s="136"/>
      <c r="BG37" s="137"/>
      <c r="BH37" s="138"/>
      <c r="BI37" s="135"/>
      <c r="BJ37" s="136"/>
      <c r="BK37" s="137"/>
      <c r="BL37" s="138"/>
      <c r="BM37" s="135"/>
      <c r="BN37" s="136"/>
      <c r="BO37" s="137"/>
      <c r="BP37" s="138"/>
      <c r="BQ37" s="92">
        <f>(COUNTIF(D35,"MD"))*3*BQ35</f>
        <v>0</v>
      </c>
      <c r="BR37" s="93">
        <f>(COUNTIF(D35,"MD"))*BR35*2</f>
        <v>0</v>
      </c>
      <c r="BS37" s="174"/>
      <c r="BT37" s="170"/>
      <c r="BU37" s="170"/>
      <c r="BV37" s="170"/>
      <c r="BW37" s="92">
        <f>(COUNTIF(H35,"EN"))*BW35*2</f>
        <v>0</v>
      </c>
      <c r="BX37" s="174"/>
      <c r="BY37" s="185"/>
      <c r="BZ37" s="170"/>
      <c r="CA37" s="170"/>
      <c r="CB37" s="92">
        <f>(COUNTIF(L35,"ODON"))*3*CB35</f>
        <v>0</v>
      </c>
      <c r="CC37" s="93">
        <f>(COUNTIF(L35,"ODON"))*CC35*2</f>
        <v>0</v>
      </c>
      <c r="CD37" s="170"/>
      <c r="CE37" s="170"/>
      <c r="CF37" s="185"/>
      <c r="CG37" s="274"/>
      <c r="CH37" s="175"/>
      <c r="CI37" s="152"/>
      <c r="CJ37" s="170"/>
      <c r="CK37" s="185"/>
      <c r="CL37" s="149"/>
      <c r="CM37" s="146"/>
      <c r="CN37" s="174"/>
      <c r="CO37" s="185"/>
      <c r="CP37" s="185"/>
      <c r="CQ37" s="185"/>
      <c r="CR37" s="146"/>
      <c r="CS37" s="170"/>
      <c r="CT37" s="185"/>
      <c r="CU37" s="178"/>
    </row>
    <row r="38" spans="3:99" ht="18" customHeight="1">
      <c r="C38" s="160">
        <v>10</v>
      </c>
      <c r="D38" s="163" t="s">
        <v>132</v>
      </c>
      <c r="E38" s="124"/>
      <c r="F38" s="19" t="s">
        <v>13</v>
      </c>
      <c r="G38" s="166"/>
      <c r="H38" s="167"/>
      <c r="I38" s="166"/>
      <c r="J38" s="167"/>
      <c r="K38" s="158"/>
      <c r="L38" s="159"/>
      <c r="M38" s="158"/>
      <c r="N38" s="159"/>
      <c r="O38" s="158"/>
      <c r="P38" s="159"/>
      <c r="Q38" s="158"/>
      <c r="R38" s="159"/>
      <c r="S38" s="158"/>
      <c r="T38" s="159"/>
      <c r="U38" s="158"/>
      <c r="V38" s="159"/>
      <c r="W38" s="158"/>
      <c r="X38" s="159"/>
      <c r="Y38" s="158"/>
      <c r="Z38" s="159"/>
      <c r="AA38" s="158"/>
      <c r="AB38" s="159"/>
      <c r="AC38" s="158"/>
      <c r="AD38" s="159"/>
      <c r="AE38" s="158"/>
      <c r="AF38" s="159"/>
      <c r="AG38" s="158"/>
      <c r="AH38" s="159"/>
      <c r="AI38" s="158"/>
      <c r="AJ38" s="159"/>
      <c r="AK38" s="158"/>
      <c r="AL38" s="159"/>
      <c r="AM38" s="158"/>
      <c r="AN38" s="159"/>
      <c r="AO38" s="158"/>
      <c r="AP38" s="159"/>
      <c r="AQ38" s="158"/>
      <c r="AR38" s="159"/>
      <c r="AS38" s="158"/>
      <c r="AT38" s="159"/>
      <c r="AU38" s="158"/>
      <c r="AV38" s="159"/>
      <c r="AW38" s="158"/>
      <c r="AX38" s="159"/>
      <c r="AY38" s="158"/>
      <c r="AZ38" s="159"/>
      <c r="BA38" s="158"/>
      <c r="BB38" s="159"/>
      <c r="BC38" s="158"/>
      <c r="BD38" s="159"/>
      <c r="BE38" s="158"/>
      <c r="BF38" s="159"/>
      <c r="BG38" s="158"/>
      <c r="BH38" s="159"/>
      <c r="BI38" s="158"/>
      <c r="BJ38" s="159"/>
      <c r="BK38" s="158"/>
      <c r="BL38" s="159"/>
      <c r="BM38" s="158"/>
      <c r="BN38" s="159"/>
      <c r="BO38" s="158"/>
      <c r="BP38" s="171"/>
      <c r="BQ38" s="153">
        <f>IF(D38="MD",(COUNTIF(G38:BP38,"CE")*8.5+_xlfn.SUMIFS(G40:BP40,G39:BP39,"TCEM")+_xlfn.SUMIFS(G40:BP40,G39:BP39,"TCET")),0)</f>
        <v>0</v>
      </c>
      <c r="BR38" s="155">
        <f>IF(D38="MD",((COUNTIF(G38:BP38,"PyP")*8.5))+(_xlfn.SUMIFS(G40:BP40,G39:BP39,"TPyPM")+(_xlfn.SUMIFS(G40:BP40,G39:BP39,"TPyPT"))),0)</f>
        <v>0</v>
      </c>
      <c r="BS38" s="172">
        <f>IF(D38="MD",COUNTIF(G38:BP38,"U")*24+COUNTIF(G38:BP38,"UD")*12+COUNTIF(G38:BP38,"UN")*12+_xlfn.SUMIFS(G40:BP40,G39:BP39,"TUM")+_xlfn.SUMIFS(G40:BP40,G39:BP39,"TUT")+_xlfn.SUMIFS(G40:BP40,G39:BP39,"TUN"),0)</f>
        <v>0</v>
      </c>
      <c r="BT38" s="168">
        <f>IF(D38="MD",COUNTIF(G38:BP38,"HOSPD")*12+COUNTIF(G38:BP38,"HOSPN")*12+_xlfn.SUMIFS(G40:BP40,G39:BP39,"THM")+_xlfn.SUMIFS(G40:BP40,G39:BP39,"THT")+_xlfn.SUMIFS(G40:BP40,G39:BP39,"THN"),0)</f>
        <v>0</v>
      </c>
      <c r="BU38" s="168">
        <f>IF(D38="MD",(COUNTIF(G38:BP38,"B")*12),0)</f>
        <v>0</v>
      </c>
      <c r="BV38" s="168">
        <f>+BQ38+BR38+BS38+BT38+BU38</f>
        <v>0</v>
      </c>
      <c r="BW38" s="153">
        <f>IF(D38="EN",((COUNTIF(G38:BP38,"PyP")*8.5))+(_xlfn.SUMIFS(G40:BP40,G39:BP39,"TPyPM")+(_xlfn.SUMIFS(G40:BP40,G39:BP39,"TPyPT"))),0)</f>
        <v>0</v>
      </c>
      <c r="BX38" s="172">
        <f>IF(D38="EN",COUNTIF(G38:BP38,"U")*24+COUNTIF(G38:BP38,"UD")*12+COUNTIF(G38:BP38,"UN")*12+_xlfn.SUMIFS(G40:BP40,G39:BP39,"TUM")+_xlfn.SUMIFS(G40:BP40,G39:BP39,"TUT")+_xlfn.SUMIFS(G40:BP40,G39:BP39,"TUN"),0)</f>
        <v>0</v>
      </c>
      <c r="BY38" s="183">
        <f>IF(D38="EN",+_xlfn.SUMIFS(G40:BP40,G39:BP39,"THM")+_xlfn.SUMIFS(G40:BP40,G39:BP39,"THT")+_xlfn.SUMIFS(G40:BP40,G39:BP39,"THN"),0)</f>
        <v>0</v>
      </c>
      <c r="BZ38" s="168">
        <f>IF(I38="EN",(COUNTIF(L38:BU38,"B")*12),0)</f>
        <v>0</v>
      </c>
      <c r="CA38" s="168">
        <f>+BW38+BX38+BY38+BZ38</f>
        <v>0</v>
      </c>
      <c r="CB38" s="153">
        <f>IF(D38="ODON",(COUNTIF(G38:BP38,"CE")*8.5+_xlfn.SUMIFS(G40:BP40,G39:BP39,"TCEM")+_xlfn.SUMIFS(G40:BP40,G39:BP39,"TCET")),0)</f>
        <v>0</v>
      </c>
      <c r="CC38" s="155">
        <f>IF(D38="ODON",((COUNTIF(G38:BP38,"PyP")*8.5))+(_xlfn.SUMIFS(G40:BP40,G39:BP39,"TPyPM")+(_xlfn.SUMIFS(G40:BP40,G39:BP39,"TPyPT"))),0)</f>
        <v>0</v>
      </c>
      <c r="CD38" s="168">
        <f>IF(D38="ODON",COUNTIF(G38:BP38,"U")*24+COUNTIF(G38:BP38,"UD")*12+COUNTIF(G38:BP38,"UN")*12+_xlfn.SUMIFS(G40:BP40,G39:BP39,"TUM")+_xlfn.SUMIFS(G40:BP40,G39:BP39,"TUT")+_xlfn.SUMIFS(G40:BP40,G39:BP39,"TUN"),0)</f>
        <v>0</v>
      </c>
      <c r="CE38" s="168">
        <f>IF(N38="MD",(COUNTIF(Q38:BZ38,"B")*12),0)</f>
        <v>0</v>
      </c>
      <c r="CF38" s="183">
        <f>CB38+CC38+CD38+CE38</f>
        <v>0</v>
      </c>
      <c r="CG38" s="153">
        <f>IF(D38="BAC",(COUNTIF(G38:BP38,"CE")*8.5),0)</f>
        <v>0</v>
      </c>
      <c r="CH38" s="155">
        <f>IF(D38="BAC",((COUNTIF(G38:BP38,"PyP")*8.5))+(_xlfn.SUMIFS(G40:BP40,G39:BP39,"TPyPM")+(_xlfn.SUMIFS(G40:BP40,G39:BP39,"TPyPT"))),0)</f>
        <v>0</v>
      </c>
      <c r="CI38" s="150">
        <f>IF(D38="BAC",(_xlfn.SUMIFS(G40:BP40,G39:BP39,"TUM")+_xlfn.SUMIFS(G40:BP40,G39:BP39,"TUT")+_xlfn.SUMIFS(G40:BP40,G39:BP39,"TUN")),0)</f>
        <v>0</v>
      </c>
      <c r="CJ38" s="168">
        <f>IF(S38="MD",(COUNTIF(V38:CE38,"B")*12),0)</f>
        <v>0</v>
      </c>
      <c r="CK38" s="183">
        <f>CG38+CH38+CI38+CJ38</f>
        <v>0</v>
      </c>
      <c r="CL38" s="147">
        <f>IF(D38="AUXENF",(COUNTIF(G38:BP38,"CE")*8.5+_xlfn.SUMIFS(G40:BP40,G39:BP39,"TCEM")+_xlfn.SUMIFS(G40:BP40,G39:BP39,"TCET")),0)+IF(D38="AUXLAB",(COUNTIF(G38:BP38,"CE")*8.5+_xlfn.SUMIFS(G40:BP40,G39:BP39,"TCEM")+_xlfn.SUMIFS(G40:BP40,G39:BP39,"TCET")),0)+IF(D38="HIO",(COUNTIF(G38:BP38,"CE")*8.5+_xlfn.SUMIFS(G40:BP40,G39:BP39,"TCEM")+_xlfn.SUMIFS(G40:BP40,G39:BP39,"TCET")),0)</f>
        <v>0</v>
      </c>
      <c r="CM38" s="144">
        <f>IF(D38="AUXENF",((COUNTIF(G38:BP38,"PyP")*8.5))+(_xlfn.SUMIFS(G40:BP40,G39:BP39,"TPyPM")+(_xlfn.SUMIFS(G40:BP40,G39:BP39,"TPyPT"))),0)</f>
        <v>0</v>
      </c>
      <c r="CN38" s="172">
        <f>IF(D38="AUXENF",COUNTIF(G38:BP38,"U")*24+COUNTIF(G38:BP38,"UD")*12+COUNTIF(G38:BP38,"UN")*12+_xlfn.SUMIFS(G40:BP40,G39:BP39,"TUM")+_xlfn.SUMIFS(G40:BP40,G39:BP39,"TUT")+_xlfn.SUMIFS(G40:BP40,G39:BP39,"TUN"),0)</f>
        <v>0</v>
      </c>
      <c r="CO38" s="183">
        <f>IF(D38="AUXENF",COUNTIF(G38:BP38,"HOSPD")*12+COUNTIF(G38:BP38,"HOSPN")*12+_xlfn.SUMIFS(G40:BP40,G39:BP39,"THM")+_xlfn.SUMIFS(G40:BP40,G39:BP39,"THT")+_xlfn.SUMIFS(G40:BP40,G39:BP39,"THN"),0)</f>
        <v>0</v>
      </c>
      <c r="CP38" s="183">
        <f>IF(D38="AUXENF",(COUNTIF(G38:BP38,"4505")*8.5),0)</f>
        <v>0</v>
      </c>
      <c r="CQ38" s="183">
        <f>IF(D38="AUXENF",(COUNTIF(G38:BP38,"VACUN")*8.5),0)</f>
        <v>0</v>
      </c>
      <c r="CR38" s="144">
        <f>IF(D38="AUXENF",(_xlfn.SUMIFS(G40:BU40,G39:BU39,"TMT")+(_xlfn.SUMIFS(G40:BU40,G39:BU39,"TTT"))),0)</f>
        <v>0</v>
      </c>
      <c r="CS38" s="168">
        <f>IF(AA38="MD",(COUNTIF(AD38:CM38,"B")*12),0)</f>
        <v>0</v>
      </c>
      <c r="CT38" s="183">
        <f>CL38+CM38+CN38+CO38+CP38+CQ38+CR38+CS38</f>
        <v>0</v>
      </c>
      <c r="CU38" s="176">
        <f>+BV38+CA38+CF38+CK38+CT38</f>
        <v>0</v>
      </c>
    </row>
    <row r="39" spans="3:99" ht="15" customHeight="1">
      <c r="C39" s="161"/>
      <c r="D39" s="164"/>
      <c r="E39" s="203" t="str">
        <f>IF(AK3="PLANTA","FIRMA FUNCIONARIO","FIRMA CONTRATISTA")</f>
        <v>FIRMA FUNCIONARIO</v>
      </c>
      <c r="F39" s="18" t="s">
        <v>21</v>
      </c>
      <c r="G39" s="67"/>
      <c r="H39" s="68"/>
      <c r="I39" s="125"/>
      <c r="J39" s="69"/>
      <c r="K39" s="126"/>
      <c r="L39" s="14"/>
      <c r="M39" s="126"/>
      <c r="N39" s="14"/>
      <c r="O39" s="127"/>
      <c r="P39" s="13"/>
      <c r="Q39" s="126"/>
      <c r="R39" s="14"/>
      <c r="S39" s="126"/>
      <c r="T39" s="13"/>
      <c r="U39" s="126"/>
      <c r="V39" s="14"/>
      <c r="W39" s="15"/>
      <c r="X39" s="13"/>
      <c r="Y39" s="126"/>
      <c r="Z39" s="14"/>
      <c r="AA39" s="126"/>
      <c r="AB39" s="13"/>
      <c r="AC39" s="126"/>
      <c r="AD39" s="14"/>
      <c r="AE39" s="126"/>
      <c r="AF39" s="13"/>
      <c r="AG39" s="126"/>
      <c r="AH39" s="14"/>
      <c r="AI39" s="127"/>
      <c r="AJ39" s="13"/>
      <c r="AK39" s="126"/>
      <c r="AL39" s="14"/>
      <c r="AM39" s="126"/>
      <c r="AN39" s="13"/>
      <c r="AO39" s="126"/>
      <c r="AP39" s="14"/>
      <c r="AQ39" s="15"/>
      <c r="AR39" s="13"/>
      <c r="AS39" s="126"/>
      <c r="AT39" s="14"/>
      <c r="AU39" s="12"/>
      <c r="AV39" s="14"/>
      <c r="AW39" s="126"/>
      <c r="AX39" s="14"/>
      <c r="AY39" s="15"/>
      <c r="AZ39" s="13"/>
      <c r="BA39" s="126"/>
      <c r="BB39" s="14"/>
      <c r="BC39" s="15"/>
      <c r="BD39" s="13"/>
      <c r="BE39" s="126"/>
      <c r="BF39" s="14"/>
      <c r="BG39" s="12"/>
      <c r="BH39" s="13"/>
      <c r="BI39" s="126"/>
      <c r="BJ39" s="14"/>
      <c r="BK39" s="15"/>
      <c r="BL39" s="13"/>
      <c r="BM39" s="126"/>
      <c r="BN39" s="14"/>
      <c r="BO39" s="15"/>
      <c r="BP39" s="13"/>
      <c r="BQ39" s="154"/>
      <c r="BR39" s="156"/>
      <c r="BS39" s="173"/>
      <c r="BT39" s="169"/>
      <c r="BU39" s="169"/>
      <c r="BV39" s="169"/>
      <c r="BW39" s="154"/>
      <c r="BX39" s="173"/>
      <c r="BY39" s="184"/>
      <c r="BZ39" s="169"/>
      <c r="CA39" s="169"/>
      <c r="CB39" s="154"/>
      <c r="CC39" s="156"/>
      <c r="CD39" s="169"/>
      <c r="CE39" s="169"/>
      <c r="CF39" s="184"/>
      <c r="CG39" s="154"/>
      <c r="CH39" s="156"/>
      <c r="CI39" s="151"/>
      <c r="CJ39" s="169"/>
      <c r="CK39" s="184"/>
      <c r="CL39" s="148"/>
      <c r="CM39" s="145"/>
      <c r="CN39" s="173"/>
      <c r="CO39" s="184"/>
      <c r="CP39" s="184"/>
      <c r="CQ39" s="184"/>
      <c r="CR39" s="145"/>
      <c r="CS39" s="169"/>
      <c r="CT39" s="184"/>
      <c r="CU39" s="177"/>
    </row>
    <row r="40" spans="1:99" s="41" customFormat="1" ht="21" thickBot="1">
      <c r="A40" s="142"/>
      <c r="B40" s="142"/>
      <c r="C40" s="162"/>
      <c r="D40" s="165"/>
      <c r="E40" s="204"/>
      <c r="F40" s="59" t="s">
        <v>22</v>
      </c>
      <c r="G40" s="70"/>
      <c r="H40" s="71"/>
      <c r="I40" s="133"/>
      <c r="J40" s="134"/>
      <c r="K40" s="135"/>
      <c r="L40" s="136"/>
      <c r="M40" s="135"/>
      <c r="N40" s="136"/>
      <c r="O40" s="137"/>
      <c r="P40" s="138"/>
      <c r="Q40" s="135"/>
      <c r="R40" s="136"/>
      <c r="S40" s="137"/>
      <c r="T40" s="138"/>
      <c r="U40" s="135"/>
      <c r="V40" s="136"/>
      <c r="W40" s="137"/>
      <c r="X40" s="138"/>
      <c r="Y40" s="135"/>
      <c r="Z40" s="136"/>
      <c r="AA40" s="137"/>
      <c r="AB40" s="138"/>
      <c r="AC40" s="135"/>
      <c r="AD40" s="136"/>
      <c r="AE40" s="137"/>
      <c r="AF40" s="138"/>
      <c r="AG40" s="135"/>
      <c r="AH40" s="136"/>
      <c r="AI40" s="137"/>
      <c r="AJ40" s="138"/>
      <c r="AK40" s="135"/>
      <c r="AL40" s="136"/>
      <c r="AM40" s="137"/>
      <c r="AN40" s="138"/>
      <c r="AO40" s="135"/>
      <c r="AP40" s="136"/>
      <c r="AQ40" s="137"/>
      <c r="AR40" s="138"/>
      <c r="AS40" s="135"/>
      <c r="AT40" s="136"/>
      <c r="AU40" s="135"/>
      <c r="AV40" s="136"/>
      <c r="AW40" s="135"/>
      <c r="AX40" s="136"/>
      <c r="AY40" s="137"/>
      <c r="AZ40" s="138"/>
      <c r="BA40" s="135"/>
      <c r="BB40" s="136"/>
      <c r="BC40" s="137"/>
      <c r="BD40" s="138"/>
      <c r="BE40" s="135"/>
      <c r="BF40" s="136"/>
      <c r="BG40" s="137"/>
      <c r="BH40" s="138"/>
      <c r="BI40" s="135"/>
      <c r="BJ40" s="136"/>
      <c r="BK40" s="137"/>
      <c r="BL40" s="138"/>
      <c r="BM40" s="135"/>
      <c r="BN40" s="136"/>
      <c r="BO40" s="137"/>
      <c r="BP40" s="138"/>
      <c r="BQ40" s="92">
        <f>(COUNTIF(D38,"MD"))*3*BQ38</f>
        <v>0</v>
      </c>
      <c r="BR40" s="93">
        <f>(COUNTIF(D38,"MD"))*BR38*2</f>
        <v>0</v>
      </c>
      <c r="BS40" s="174"/>
      <c r="BT40" s="170"/>
      <c r="BU40" s="170"/>
      <c r="BV40" s="170"/>
      <c r="BW40" s="92">
        <f>(COUNTIF(H38,"EN"))*BW38*2</f>
        <v>0</v>
      </c>
      <c r="BX40" s="174"/>
      <c r="BY40" s="185"/>
      <c r="BZ40" s="170"/>
      <c r="CA40" s="170"/>
      <c r="CB40" s="92">
        <f>(COUNTIF(L38,"ODON"))*3*CB38</f>
        <v>0</v>
      </c>
      <c r="CC40" s="93">
        <f>(COUNTIF(L38,"ODON"))*CC38*2</f>
        <v>0</v>
      </c>
      <c r="CD40" s="170"/>
      <c r="CE40" s="170"/>
      <c r="CF40" s="185"/>
      <c r="CG40" s="274"/>
      <c r="CH40" s="175"/>
      <c r="CI40" s="152"/>
      <c r="CJ40" s="170"/>
      <c r="CK40" s="185"/>
      <c r="CL40" s="149"/>
      <c r="CM40" s="146"/>
      <c r="CN40" s="174"/>
      <c r="CO40" s="185"/>
      <c r="CP40" s="185"/>
      <c r="CQ40" s="185"/>
      <c r="CR40" s="146"/>
      <c r="CS40" s="170"/>
      <c r="CT40" s="185"/>
      <c r="CU40" s="178"/>
    </row>
    <row r="41" spans="1:99" s="8" customFormat="1" ht="18.75" customHeight="1">
      <c r="A41" s="143"/>
      <c r="B41" s="143"/>
      <c r="E41" s="2"/>
      <c r="F41" s="289" t="s">
        <v>25</v>
      </c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45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78"/>
      <c r="AM41" s="78"/>
      <c r="AN41" s="78"/>
      <c r="AO41" s="78"/>
      <c r="AP41" s="78"/>
      <c r="AQ41" s="78"/>
      <c r="AR41" s="78"/>
      <c r="AS41" s="78"/>
      <c r="AT41" s="78"/>
      <c r="AU41" s="76"/>
      <c r="AV41" s="76"/>
      <c r="AW41" s="1"/>
      <c r="BS41" s="6"/>
      <c r="BX41" s="6"/>
      <c r="CD41" s="6"/>
      <c r="CN41" s="6"/>
      <c r="CU41" s="4"/>
    </row>
    <row r="42" spans="1:99" s="8" customFormat="1" ht="33.75" customHeight="1">
      <c r="A42" s="143"/>
      <c r="B42" s="143"/>
      <c r="E42" s="2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77"/>
      <c r="Y42" s="9"/>
      <c r="Z42" s="9"/>
      <c r="AA42" s="9"/>
      <c r="AB42" s="9"/>
      <c r="AC42" s="9"/>
      <c r="AD42" s="9"/>
      <c r="AE42" s="9"/>
      <c r="AF42" s="9"/>
      <c r="BS42" s="6"/>
      <c r="BT42" s="6"/>
      <c r="BU42" s="6"/>
      <c r="BV42" s="6"/>
      <c r="BX42" s="6"/>
      <c r="BY42" s="6"/>
      <c r="BZ42" s="6"/>
      <c r="CA42" s="6"/>
      <c r="CD42" s="6"/>
      <c r="CE42" s="6"/>
      <c r="CF42" s="6"/>
      <c r="CJ42" s="6"/>
      <c r="CK42" s="6"/>
      <c r="CN42" s="6"/>
      <c r="CO42" s="6"/>
      <c r="CP42" s="6"/>
      <c r="CQ42" s="6"/>
      <c r="CR42" s="6"/>
      <c r="CS42" s="6"/>
      <c r="CT42" s="6"/>
      <c r="CU42" s="4"/>
    </row>
    <row r="43" spans="1:99" s="8" customFormat="1" ht="17.25" customHeight="1">
      <c r="A43" s="143"/>
      <c r="B43" s="143"/>
      <c r="E43" s="2"/>
      <c r="X43" s="7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1"/>
      <c r="BS43" s="6"/>
      <c r="BT43" s="6"/>
      <c r="BU43" s="6"/>
      <c r="BV43" s="6"/>
      <c r="BX43" s="6"/>
      <c r="BY43" s="6"/>
      <c r="BZ43" s="6"/>
      <c r="CA43" s="6"/>
      <c r="CD43" s="6"/>
      <c r="CE43" s="6"/>
      <c r="CF43" s="6"/>
      <c r="CJ43" s="6"/>
      <c r="CK43" s="6"/>
      <c r="CN43" s="6"/>
      <c r="CO43" s="6"/>
      <c r="CP43" s="6"/>
      <c r="CQ43" s="6"/>
      <c r="CR43" s="6"/>
      <c r="CS43" s="6"/>
      <c r="CT43" s="6"/>
      <c r="CU43" s="4"/>
    </row>
    <row r="44" spans="1:98" s="8" customFormat="1" ht="25.5" customHeight="1">
      <c r="A44" s="143"/>
      <c r="B44" s="143"/>
      <c r="E44" s="75"/>
      <c r="F44" s="157" t="s">
        <v>110</v>
      </c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7"/>
      <c r="Y44" s="9"/>
      <c r="Z44" s="9"/>
      <c r="AA44" s="9"/>
      <c r="AB44" s="9"/>
      <c r="AC44" s="9"/>
      <c r="AD44" s="9"/>
      <c r="AE44" s="9"/>
      <c r="AF44" s="9"/>
      <c r="AG44" s="292" t="s">
        <v>84</v>
      </c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BS44" s="6"/>
      <c r="BT44" s="6"/>
      <c r="BU44" s="6"/>
      <c r="BV44" s="6"/>
      <c r="BX44" s="6"/>
      <c r="BY44" s="6"/>
      <c r="BZ44" s="6"/>
      <c r="CA44" s="6"/>
      <c r="CD44" s="6"/>
      <c r="CE44" s="6"/>
      <c r="CF44" s="6"/>
      <c r="CJ44" s="6"/>
      <c r="CK44" s="6"/>
      <c r="CN44" s="6"/>
      <c r="CO44" s="6"/>
      <c r="CP44" s="6"/>
      <c r="CQ44" s="6"/>
      <c r="CR44" s="6"/>
      <c r="CS44" s="6"/>
      <c r="CT44" s="6"/>
    </row>
    <row r="45" spans="1:98" s="8" customFormat="1" ht="39.75" customHeight="1">
      <c r="A45" s="143"/>
      <c r="B45" s="143"/>
      <c r="E45" s="2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3"/>
      <c r="Y45" s="9"/>
      <c r="Z45" s="9"/>
      <c r="AA45" s="9"/>
      <c r="AB45" s="9"/>
      <c r="AC45" s="9"/>
      <c r="AD45" s="9"/>
      <c r="AE45" s="9"/>
      <c r="AF45" s="9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BS45" s="6"/>
      <c r="BT45" s="9"/>
      <c r="BU45" s="9"/>
      <c r="BV45" s="9"/>
      <c r="BX45" s="6"/>
      <c r="BY45" s="9"/>
      <c r="BZ45" s="9"/>
      <c r="CA45" s="9"/>
      <c r="CD45" s="6"/>
      <c r="CE45" s="9"/>
      <c r="CF45" s="9"/>
      <c r="CJ45" s="9"/>
      <c r="CK45" s="9"/>
      <c r="CN45" s="6"/>
      <c r="CO45" s="9"/>
      <c r="CP45" s="9"/>
      <c r="CQ45" s="9"/>
      <c r="CR45" s="9"/>
      <c r="CS45" s="9"/>
      <c r="CT45" s="9"/>
    </row>
    <row r="46" spans="1:99" s="8" customFormat="1" ht="15.75" customHeight="1">
      <c r="A46" s="143"/>
      <c r="B46" s="143"/>
      <c r="C46" s="290" t="s">
        <v>35</v>
      </c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10"/>
      <c r="BR46" s="10"/>
      <c r="BS46" s="5"/>
      <c r="BT46" s="4"/>
      <c r="BU46" s="4"/>
      <c r="BV46" s="4"/>
      <c r="BW46" s="10"/>
      <c r="BX46" s="5"/>
      <c r="BY46" s="4"/>
      <c r="BZ46" s="4"/>
      <c r="CA46" s="4"/>
      <c r="CB46" s="10"/>
      <c r="CC46" s="10"/>
      <c r="CD46" s="5"/>
      <c r="CE46" s="4"/>
      <c r="CF46" s="4"/>
      <c r="CG46" s="10"/>
      <c r="CH46" s="10"/>
      <c r="CI46" s="10"/>
      <c r="CJ46" s="4"/>
      <c r="CK46" s="4"/>
      <c r="CL46" s="10"/>
      <c r="CM46" s="10"/>
      <c r="CN46" s="5"/>
      <c r="CO46" s="4"/>
      <c r="CP46" s="4"/>
      <c r="CQ46" s="4"/>
      <c r="CR46" s="4"/>
      <c r="CS46" s="4"/>
      <c r="CT46" s="4"/>
      <c r="CU46" s="4"/>
    </row>
    <row r="47" spans="1:99" s="8" customFormat="1" ht="20.25" customHeight="1">
      <c r="A47" s="143"/>
      <c r="B47" s="143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44"/>
      <c r="BR47" s="44"/>
      <c r="BS47" s="45"/>
      <c r="BT47" s="45"/>
      <c r="BU47" s="45"/>
      <c r="BV47" s="45"/>
      <c r="BW47" s="44"/>
      <c r="BX47" s="45"/>
      <c r="BY47" s="45"/>
      <c r="BZ47" s="45"/>
      <c r="CA47" s="45"/>
      <c r="CB47" s="44"/>
      <c r="CC47" s="44"/>
      <c r="CD47" s="45"/>
      <c r="CE47" s="45"/>
      <c r="CF47" s="45"/>
      <c r="CG47" s="44"/>
      <c r="CH47" s="44"/>
      <c r="CI47" s="44"/>
      <c r="CJ47" s="45"/>
      <c r="CK47" s="45"/>
      <c r="CL47" s="44"/>
      <c r="CM47" s="44"/>
      <c r="CN47" s="45"/>
      <c r="CO47" s="45"/>
      <c r="CP47" s="45"/>
      <c r="CQ47" s="45"/>
      <c r="CR47" s="45"/>
      <c r="CS47" s="45"/>
      <c r="CT47" s="45"/>
      <c r="CU47" s="4"/>
    </row>
    <row r="48" spans="1:99" s="8" customFormat="1" ht="20.25" customHeight="1">
      <c r="A48" s="143"/>
      <c r="B48" s="143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44"/>
      <c r="BR48" s="44"/>
      <c r="BS48" s="45"/>
      <c r="BT48" s="45"/>
      <c r="BU48" s="45"/>
      <c r="BV48" s="45"/>
      <c r="BW48" s="44"/>
      <c r="BX48" s="45"/>
      <c r="BY48" s="45"/>
      <c r="BZ48" s="45"/>
      <c r="CA48" s="45"/>
      <c r="CB48" s="44"/>
      <c r="CC48" s="44"/>
      <c r="CD48" s="45"/>
      <c r="CE48" s="45"/>
      <c r="CF48" s="45"/>
      <c r="CG48" s="44"/>
      <c r="CH48" s="44"/>
      <c r="CI48" s="44"/>
      <c r="CJ48" s="45"/>
      <c r="CK48" s="45"/>
      <c r="CL48" s="44"/>
      <c r="CM48" s="44"/>
      <c r="CN48" s="45"/>
      <c r="CO48" s="45"/>
      <c r="CP48" s="45"/>
      <c r="CQ48" s="45"/>
      <c r="CR48" s="45"/>
      <c r="CS48" s="45"/>
      <c r="CT48" s="45"/>
      <c r="CU48" s="4"/>
    </row>
    <row r="49" spans="3:99" ht="16.5" customHeight="1" thickBot="1"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47"/>
      <c r="BR49" s="47"/>
      <c r="BS49" s="46"/>
      <c r="BT49" s="46"/>
      <c r="BU49" s="46"/>
      <c r="BV49" s="46"/>
      <c r="BW49" s="47"/>
      <c r="BX49" s="46"/>
      <c r="BY49" s="46"/>
      <c r="BZ49" s="46"/>
      <c r="CA49" s="46"/>
      <c r="CB49" s="47"/>
      <c r="CC49" s="47"/>
      <c r="CD49" s="46"/>
      <c r="CE49" s="46"/>
      <c r="CF49" s="46"/>
      <c r="CG49" s="47"/>
      <c r="CH49" s="47"/>
      <c r="CI49" s="47"/>
      <c r="CJ49" s="46"/>
      <c r="CK49" s="46"/>
      <c r="CL49" s="47"/>
      <c r="CM49" s="47"/>
      <c r="CN49" s="46"/>
      <c r="CO49" s="46"/>
      <c r="CP49" s="46"/>
      <c r="CQ49" s="46"/>
      <c r="CR49" s="46"/>
      <c r="CS49" s="46"/>
      <c r="CT49" s="46"/>
      <c r="CU49" s="16"/>
    </row>
    <row r="50" spans="3:76" ht="15" customHeight="1">
      <c r="C50" s="282" t="s">
        <v>128</v>
      </c>
      <c r="D50" s="282"/>
      <c r="E50" s="282"/>
      <c r="F50" s="282"/>
      <c r="G50" s="282"/>
      <c r="H50" s="282"/>
      <c r="I50" s="282"/>
      <c r="J50" s="282"/>
      <c r="K50" s="284" t="s">
        <v>138</v>
      </c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5"/>
      <c r="AA50" s="284" t="s">
        <v>139</v>
      </c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5"/>
      <c r="AQ50" s="284" t="s">
        <v>140</v>
      </c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5"/>
      <c r="BG50" s="284" t="s">
        <v>159</v>
      </c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5"/>
    </row>
    <row r="51" spans="3:76" ht="15.75" thickBot="1">
      <c r="C51" s="283"/>
      <c r="D51" s="283"/>
      <c r="E51" s="283"/>
      <c r="F51" s="283"/>
      <c r="G51" s="283"/>
      <c r="H51" s="283"/>
      <c r="I51" s="283"/>
      <c r="J51" s="283"/>
      <c r="K51" s="286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8"/>
      <c r="AA51" s="286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8"/>
      <c r="AQ51" s="286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8"/>
      <c r="BG51" s="286"/>
      <c r="BH51" s="287"/>
      <c r="BI51" s="287"/>
      <c r="BJ51" s="287"/>
      <c r="BK51" s="287"/>
      <c r="BL51" s="287"/>
      <c r="BM51" s="287"/>
      <c r="BN51" s="287"/>
      <c r="BO51" s="287"/>
      <c r="BP51" s="287"/>
      <c r="BQ51" s="287"/>
      <c r="BR51" s="287"/>
      <c r="BS51" s="287"/>
      <c r="BT51" s="287"/>
      <c r="BU51" s="287"/>
      <c r="BV51" s="287"/>
      <c r="BW51" s="287"/>
      <c r="BX51" s="288"/>
    </row>
    <row r="52" ht="28.5">
      <c r="E52" s="48"/>
    </row>
    <row r="53" ht="28.5">
      <c r="E53" s="48"/>
    </row>
    <row r="54" ht="15"/>
    <row r="55" ht="15"/>
    <row r="56" ht="15"/>
    <row r="57" ht="15"/>
    <row r="58" ht="15"/>
    <row r="59" ht="15"/>
    <row r="60" spans="20:31" ht="28.5"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</row>
    <row r="61" spans="20:31" ht="28.5">
      <c r="T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</row>
    <row r="62" spans="20:31" ht="28.5">
      <c r="T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</row>
    <row r="63" spans="20:31" ht="28.5"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20:31" ht="28.5"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</row>
    <row r="65" spans="20:31" ht="28.5"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</row>
    <row r="66" spans="20:31" ht="28.5"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</row>
  </sheetData>
  <sheetProtection/>
  <protectedRanges>
    <protectedRange sqref="C6:D6 C9:D9 F9:F11 F23 BG7 F26 AY7:BB7 BD7:BD8 AS8:AV8 AX8:BA8 E10 F38 F7:AR8 F35 F14 F17 F29 F32 F20" name="Rango1"/>
    <protectedRange sqref="E11:E40" name="Rango1_4"/>
    <protectedRange sqref="G10:L10 O10:BP10" name="Rango1_2"/>
    <protectedRange sqref="G9:BP9" name="Rango1_3_1_1"/>
    <protectedRange password="D057" sqref="A1:B12" name="MESES"/>
  </protectedRanges>
  <mergeCells count="758">
    <mergeCell ref="CU35:CU37"/>
    <mergeCell ref="CU29:CU31"/>
    <mergeCell ref="CU23:CU25"/>
    <mergeCell ref="CU14:CU16"/>
    <mergeCell ref="CU11:CU13"/>
    <mergeCell ref="CU8:CU10"/>
    <mergeCell ref="CU26:CU28"/>
    <mergeCell ref="CU17:CU19"/>
    <mergeCell ref="CU20:CU22"/>
    <mergeCell ref="CT38:CT40"/>
    <mergeCell ref="CL9:CT9"/>
    <mergeCell ref="CG9:CK9"/>
    <mergeCell ref="CB9:CF9"/>
    <mergeCell ref="BW9:CA9"/>
    <mergeCell ref="CS29:CS31"/>
    <mergeCell ref="CT29:CT31"/>
    <mergeCell ref="CS32:CS34"/>
    <mergeCell ref="CT32:CT34"/>
    <mergeCell ref="CS35:CS37"/>
    <mergeCell ref="CT35:CT37"/>
    <mergeCell ref="CS20:CS22"/>
    <mergeCell ref="CT20:CT22"/>
    <mergeCell ref="CS23:CS25"/>
    <mergeCell ref="CT23:CT25"/>
    <mergeCell ref="CS26:CS28"/>
    <mergeCell ref="CT26:CT28"/>
    <mergeCell ref="CJ35:CJ37"/>
    <mergeCell ref="CK35:CK37"/>
    <mergeCell ref="CJ38:CJ40"/>
    <mergeCell ref="CK38:CK40"/>
    <mergeCell ref="CS11:CS13"/>
    <mergeCell ref="CT11:CT13"/>
    <mergeCell ref="CS14:CS16"/>
    <mergeCell ref="CT14:CT16"/>
    <mergeCell ref="CS17:CS19"/>
    <mergeCell ref="CT17:CT19"/>
    <mergeCell ref="CK23:CK25"/>
    <mergeCell ref="CJ26:CJ28"/>
    <mergeCell ref="CK26:CK28"/>
    <mergeCell ref="CJ29:CJ31"/>
    <mergeCell ref="CK29:CK31"/>
    <mergeCell ref="CJ32:CJ34"/>
    <mergeCell ref="CK32:CK34"/>
    <mergeCell ref="CJ23:CJ25"/>
    <mergeCell ref="CJ11:CJ13"/>
    <mergeCell ref="CK11:CK13"/>
    <mergeCell ref="CJ14:CJ16"/>
    <mergeCell ref="CK14:CK16"/>
    <mergeCell ref="CJ17:CJ19"/>
    <mergeCell ref="CK17:CK19"/>
    <mergeCell ref="CE32:CE34"/>
    <mergeCell ref="CF32:CF34"/>
    <mergeCell ref="CE35:CE37"/>
    <mergeCell ref="CF35:CF37"/>
    <mergeCell ref="CE38:CE40"/>
    <mergeCell ref="CF38:CF40"/>
    <mergeCell ref="CE23:CE25"/>
    <mergeCell ref="CF23:CF25"/>
    <mergeCell ref="CE26:CE28"/>
    <mergeCell ref="CF26:CF28"/>
    <mergeCell ref="CE29:CE31"/>
    <mergeCell ref="CF29:CF31"/>
    <mergeCell ref="CE14:CE16"/>
    <mergeCell ref="CF14:CF16"/>
    <mergeCell ref="CE17:CE19"/>
    <mergeCell ref="CF17:CF19"/>
    <mergeCell ref="CE20:CE22"/>
    <mergeCell ref="CF20:CF22"/>
    <mergeCell ref="BZ38:BZ40"/>
    <mergeCell ref="CA38:CA40"/>
    <mergeCell ref="BZ23:BZ25"/>
    <mergeCell ref="CA23:CA25"/>
    <mergeCell ref="BZ26:BZ28"/>
    <mergeCell ref="CA26:CA28"/>
    <mergeCell ref="CA14:CA16"/>
    <mergeCell ref="BZ17:BZ19"/>
    <mergeCell ref="CA17:CA19"/>
    <mergeCell ref="BV26:BV28"/>
    <mergeCell ref="BV11:BV13"/>
    <mergeCell ref="BV14:BV16"/>
    <mergeCell ref="BV17:BV19"/>
    <mergeCell ref="BV20:BV22"/>
    <mergeCell ref="BW23:BW24"/>
    <mergeCell ref="BX23:BX25"/>
    <mergeCell ref="BV32:BV34"/>
    <mergeCell ref="BV35:BV37"/>
    <mergeCell ref="BV38:BV40"/>
    <mergeCell ref="BQ9:BV9"/>
    <mergeCell ref="BU26:BU28"/>
    <mergeCell ref="BU29:BU31"/>
    <mergeCell ref="BU32:BU34"/>
    <mergeCell ref="BU35:BU37"/>
    <mergeCell ref="BU38:BU40"/>
    <mergeCell ref="BV23:BV25"/>
    <mergeCell ref="CQ26:CQ28"/>
    <mergeCell ref="CQ29:CQ31"/>
    <mergeCell ref="CQ32:CQ34"/>
    <mergeCell ref="CQ35:CQ37"/>
    <mergeCell ref="CQ38:CQ40"/>
    <mergeCell ref="CP29:CP31"/>
    <mergeCell ref="CP32:CP34"/>
    <mergeCell ref="CP35:CP37"/>
    <mergeCell ref="CP38:CP40"/>
    <mergeCell ref="BU17:BU19"/>
    <mergeCell ref="BU20:BU22"/>
    <mergeCell ref="BU23:BU25"/>
    <mergeCell ref="CP26:CP28"/>
    <mergeCell ref="CO11:CO13"/>
    <mergeCell ref="CO14:CO16"/>
    <mergeCell ref="CG26:CG28"/>
    <mergeCell ref="CI14:CI16"/>
    <mergeCell ref="CA11:CA13"/>
    <mergeCell ref="BZ14:BZ16"/>
    <mergeCell ref="CQ11:CQ13"/>
    <mergeCell ref="CQ14:CQ16"/>
    <mergeCell ref="CQ17:CQ19"/>
    <mergeCell ref="CQ20:CQ22"/>
    <mergeCell ref="CQ23:CQ25"/>
    <mergeCell ref="CP11:CP13"/>
    <mergeCell ref="CP14:CP16"/>
    <mergeCell ref="CP17:CP19"/>
    <mergeCell ref="CP20:CP22"/>
    <mergeCell ref="CP23:CP25"/>
    <mergeCell ref="C50:J51"/>
    <mergeCell ref="K50:Z51"/>
    <mergeCell ref="AA50:AP51"/>
    <mergeCell ref="AQ50:BF51"/>
    <mergeCell ref="BG50:BX51"/>
    <mergeCell ref="F41:W42"/>
    <mergeCell ref="C46:BP48"/>
    <mergeCell ref="C49:BP49"/>
    <mergeCell ref="AG44:AX45"/>
    <mergeCell ref="AK3:AR4"/>
    <mergeCell ref="CL11:CL13"/>
    <mergeCell ref="CM11:CM13"/>
    <mergeCell ref="E15:E16"/>
    <mergeCell ref="E18:E19"/>
    <mergeCell ref="CN11:CN13"/>
    <mergeCell ref="CN14:CN16"/>
    <mergeCell ref="BZ11:BZ13"/>
    <mergeCell ref="CG14:CG16"/>
    <mergeCell ref="CH14:CH16"/>
    <mergeCell ref="E21:E22"/>
    <mergeCell ref="E24:E25"/>
    <mergeCell ref="E27:E28"/>
    <mergeCell ref="E30:E31"/>
    <mergeCell ref="E36:E37"/>
    <mergeCell ref="E39:E40"/>
    <mergeCell ref="E33:E34"/>
    <mergeCell ref="CH29:CH31"/>
    <mergeCell ref="CI29:CI31"/>
    <mergeCell ref="CG32:CG34"/>
    <mergeCell ref="CH32:CH34"/>
    <mergeCell ref="CI32:CI34"/>
    <mergeCell ref="CD35:CD37"/>
    <mergeCell ref="CG35:CG37"/>
    <mergeCell ref="CH35:CH37"/>
    <mergeCell ref="CI35:CI37"/>
    <mergeCell ref="CG29:CG31"/>
    <mergeCell ref="CG17:CG19"/>
    <mergeCell ref="CH17:CH19"/>
    <mergeCell ref="CI17:CI19"/>
    <mergeCell ref="CH26:CH28"/>
    <mergeCell ref="CI26:CI28"/>
    <mergeCell ref="CG20:CG22"/>
    <mergeCell ref="CG23:CG25"/>
    <mergeCell ref="CH23:CH25"/>
    <mergeCell ref="CI23:CI25"/>
    <mergeCell ref="CI20:CI22"/>
    <mergeCell ref="CO17:CO19"/>
    <mergeCell ref="CN20:CN22"/>
    <mergeCell ref="CO20:CO22"/>
    <mergeCell ref="CN17:CN19"/>
    <mergeCell ref="CJ20:CJ22"/>
    <mergeCell ref="CK20:CK22"/>
    <mergeCell ref="CO29:CO31"/>
    <mergeCell ref="CN32:CN34"/>
    <mergeCell ref="CO32:CO34"/>
    <mergeCell ref="CN23:CN25"/>
    <mergeCell ref="CO23:CO25"/>
    <mergeCell ref="CN29:CN31"/>
    <mergeCell ref="CN26:CN28"/>
    <mergeCell ref="CO26:CO28"/>
    <mergeCell ref="CD23:CD25"/>
    <mergeCell ref="CD17:CD19"/>
    <mergeCell ref="CB32:CB33"/>
    <mergeCell ref="CC32:CC33"/>
    <mergeCell ref="CD32:CD34"/>
    <mergeCell ref="CB14:CB15"/>
    <mergeCell ref="CC14:CC15"/>
    <mergeCell ref="CD14:CD16"/>
    <mergeCell ref="CB23:CB24"/>
    <mergeCell ref="CC20:CC21"/>
    <mergeCell ref="CC26:CC27"/>
    <mergeCell ref="CD26:CD28"/>
    <mergeCell ref="CB35:CB36"/>
    <mergeCell ref="BZ29:BZ31"/>
    <mergeCell ref="CA29:CA31"/>
    <mergeCell ref="BZ32:BZ34"/>
    <mergeCell ref="BZ35:BZ37"/>
    <mergeCell ref="CA35:CA37"/>
    <mergeCell ref="CB29:CB30"/>
    <mergeCell ref="CC29:CC30"/>
    <mergeCell ref="CB17:CB18"/>
    <mergeCell ref="CC35:CC36"/>
    <mergeCell ref="BY20:BY22"/>
    <mergeCell ref="BX35:BX37"/>
    <mergeCell ref="BY35:BY37"/>
    <mergeCell ref="BY29:BY31"/>
    <mergeCell ref="CC23:CC24"/>
    <mergeCell ref="BZ20:BZ22"/>
    <mergeCell ref="CA32:CA34"/>
    <mergeCell ref="CB26:CB27"/>
    <mergeCell ref="CH11:CH13"/>
    <mergeCell ref="CB11:CB12"/>
    <mergeCell ref="CC11:CC12"/>
    <mergeCell ref="CG11:CG13"/>
    <mergeCell ref="CE11:CE13"/>
    <mergeCell ref="CF11:CF13"/>
    <mergeCell ref="BY23:BY25"/>
    <mergeCell ref="CC17:CC18"/>
    <mergeCell ref="BQ8:CO8"/>
    <mergeCell ref="BY17:BY19"/>
    <mergeCell ref="BW20:BW21"/>
    <mergeCell ref="BX20:BX22"/>
    <mergeCell ref="BX17:BX19"/>
    <mergeCell ref="BW14:BW15"/>
    <mergeCell ref="BR11:BR12"/>
    <mergeCell ref="BQ11:BQ12"/>
    <mergeCell ref="CU38:CU40"/>
    <mergeCell ref="CB38:CB39"/>
    <mergeCell ref="CC38:CC39"/>
    <mergeCell ref="CD38:CD40"/>
    <mergeCell ref="CN38:CN40"/>
    <mergeCell ref="CO38:CO40"/>
    <mergeCell ref="CG38:CG40"/>
    <mergeCell ref="CH38:CH40"/>
    <mergeCell ref="CI38:CI40"/>
    <mergeCell ref="CS38:CS40"/>
    <mergeCell ref="AU38:AV38"/>
    <mergeCell ref="BE38:BF38"/>
    <mergeCell ref="BW26:BW27"/>
    <mergeCell ref="BX26:BX28"/>
    <mergeCell ref="BY26:BY28"/>
    <mergeCell ref="BW29:BW30"/>
    <mergeCell ref="BY32:BY34"/>
    <mergeCell ref="BX38:BX40"/>
    <mergeCell ref="BY38:BY40"/>
    <mergeCell ref="BX32:BX34"/>
    <mergeCell ref="Y35:Z35"/>
    <mergeCell ref="AA35:AB35"/>
    <mergeCell ref="AK38:AL38"/>
    <mergeCell ref="AM38:AN38"/>
    <mergeCell ref="BI38:BJ38"/>
    <mergeCell ref="AW38:AX38"/>
    <mergeCell ref="AY38:AZ38"/>
    <mergeCell ref="BA38:BB38"/>
    <mergeCell ref="BC38:BD38"/>
    <mergeCell ref="AO38:AP38"/>
    <mergeCell ref="Q38:R38"/>
    <mergeCell ref="S38:T38"/>
    <mergeCell ref="U38:V38"/>
    <mergeCell ref="W38:X38"/>
    <mergeCell ref="AC38:AD38"/>
    <mergeCell ref="Y38:Z38"/>
    <mergeCell ref="AA38:AB38"/>
    <mergeCell ref="C38:C40"/>
    <mergeCell ref="D38:D40"/>
    <mergeCell ref="G38:H38"/>
    <mergeCell ref="I38:J38"/>
    <mergeCell ref="K38:L38"/>
    <mergeCell ref="O38:P38"/>
    <mergeCell ref="M38:N38"/>
    <mergeCell ref="AE38:AF38"/>
    <mergeCell ref="AG38:AH38"/>
    <mergeCell ref="AI38:AJ38"/>
    <mergeCell ref="AQ38:AR38"/>
    <mergeCell ref="AS38:AT38"/>
    <mergeCell ref="CD11:CD13"/>
    <mergeCell ref="BK38:BL38"/>
    <mergeCell ref="BM38:BN38"/>
    <mergeCell ref="BO38:BP38"/>
    <mergeCell ref="BQ38:BQ39"/>
    <mergeCell ref="AU17:AV17"/>
    <mergeCell ref="Y26:Z26"/>
    <mergeCell ref="AI20:AJ20"/>
    <mergeCell ref="AK20:AL20"/>
    <mergeCell ref="AM20:AN20"/>
    <mergeCell ref="AK17:AL17"/>
    <mergeCell ref="AU20:AV20"/>
    <mergeCell ref="AO20:AP20"/>
    <mergeCell ref="AO23:AP23"/>
    <mergeCell ref="AA17:AB17"/>
    <mergeCell ref="BI14:BJ14"/>
    <mergeCell ref="BK14:BL14"/>
    <mergeCell ref="BW17:BW18"/>
    <mergeCell ref="AO17:AP17"/>
    <mergeCell ref="AM17:AN17"/>
    <mergeCell ref="AY17:AZ17"/>
    <mergeCell ref="AS17:AT17"/>
    <mergeCell ref="BC17:BD17"/>
    <mergeCell ref="BM17:BN17"/>
    <mergeCell ref="BK17:BL17"/>
    <mergeCell ref="BT26:BT28"/>
    <mergeCell ref="BS17:BS19"/>
    <mergeCell ref="BT17:BT19"/>
    <mergeCell ref="BO17:BP17"/>
    <mergeCell ref="BQ17:BQ18"/>
    <mergeCell ref="BR17:BR18"/>
    <mergeCell ref="BR20:BR21"/>
    <mergeCell ref="BS20:BS22"/>
    <mergeCell ref="AA14:AB14"/>
    <mergeCell ref="BE17:BF17"/>
    <mergeCell ref="BG17:BH17"/>
    <mergeCell ref="BI17:BJ17"/>
    <mergeCell ref="U9:V9"/>
    <mergeCell ref="AE9:AF9"/>
    <mergeCell ref="AU10:AV10"/>
    <mergeCell ref="W9:X9"/>
    <mergeCell ref="AW9:AX9"/>
    <mergeCell ref="Y17:Z17"/>
    <mergeCell ref="AA10:AB10"/>
    <mergeCell ref="AC10:AD10"/>
    <mergeCell ref="O11:P11"/>
    <mergeCell ref="AI11:AJ11"/>
    <mergeCell ref="I10:J10"/>
    <mergeCell ref="O17:P17"/>
    <mergeCell ref="Q17:R17"/>
    <mergeCell ref="AE14:AF14"/>
    <mergeCell ref="AG14:AH14"/>
    <mergeCell ref="Y14:Z14"/>
    <mergeCell ref="O10:P10"/>
    <mergeCell ref="K35:L35"/>
    <mergeCell ref="K14:L14"/>
    <mergeCell ref="M14:N14"/>
    <mergeCell ref="W10:X10"/>
    <mergeCell ref="S11:T11"/>
    <mergeCell ref="S17:T17"/>
    <mergeCell ref="U17:V17"/>
    <mergeCell ref="W17:X17"/>
    <mergeCell ref="S29:T29"/>
    <mergeCell ref="AC14:AD14"/>
    <mergeCell ref="AG9:AH9"/>
    <mergeCell ref="G6:Y7"/>
    <mergeCell ref="AE6:AJ7"/>
    <mergeCell ref="G10:H10"/>
    <mergeCell ref="AG10:AH10"/>
    <mergeCell ref="AI10:AJ10"/>
    <mergeCell ref="S10:T10"/>
    <mergeCell ref="U10:V10"/>
    <mergeCell ref="M10:N10"/>
    <mergeCell ref="G9:H9"/>
    <mergeCell ref="G35:H35"/>
    <mergeCell ref="BA9:BB9"/>
    <mergeCell ref="AO9:AP9"/>
    <mergeCell ref="AQ9:AR9"/>
    <mergeCell ref="AS9:AT9"/>
    <mergeCell ref="AU9:AV9"/>
    <mergeCell ref="K10:L10"/>
    <mergeCell ref="AI9:AJ9"/>
    <mergeCell ref="AE35:AF35"/>
    <mergeCell ref="S9:T9"/>
    <mergeCell ref="AY6:BC6"/>
    <mergeCell ref="BK1:BP4"/>
    <mergeCell ref="BC1:BJ2"/>
    <mergeCell ref="BC3:BJ4"/>
    <mergeCell ref="G1:AR2"/>
    <mergeCell ref="AS1:BB2"/>
    <mergeCell ref="Z6:AD7"/>
    <mergeCell ref="BD6:BE6"/>
    <mergeCell ref="Q9:R9"/>
    <mergeCell ref="AS3:BB4"/>
    <mergeCell ref="G3:AJ4"/>
    <mergeCell ref="C1:F4"/>
    <mergeCell ref="AM9:AN9"/>
    <mergeCell ref="Y9:Z9"/>
    <mergeCell ref="AA9:AB9"/>
    <mergeCell ref="AC9:AD9"/>
    <mergeCell ref="C6:F7"/>
    <mergeCell ref="D9:D10"/>
    <mergeCell ref="O9:P9"/>
    <mergeCell ref="I9:J9"/>
    <mergeCell ref="AM10:AN10"/>
    <mergeCell ref="AY10:AZ10"/>
    <mergeCell ref="AK9:AL9"/>
    <mergeCell ref="AK7:AV7"/>
    <mergeCell ref="AK10:AL10"/>
    <mergeCell ref="Y10:Z10"/>
    <mergeCell ref="AY7:BC7"/>
    <mergeCell ref="BA10:BB10"/>
    <mergeCell ref="M9:N9"/>
    <mergeCell ref="BO9:BP9"/>
    <mergeCell ref="BI10:BJ10"/>
    <mergeCell ref="BK10:BL10"/>
    <mergeCell ref="BM10:BN10"/>
    <mergeCell ref="BO10:BP10"/>
    <mergeCell ref="BI9:BJ9"/>
    <mergeCell ref="BK9:BL9"/>
    <mergeCell ref="BC9:BD9"/>
    <mergeCell ref="AO11:AP11"/>
    <mergeCell ref="AE10:AF10"/>
    <mergeCell ref="AK11:AL11"/>
    <mergeCell ref="AW7:AX7"/>
    <mergeCell ref="AW6:AX6"/>
    <mergeCell ref="AW10:AX10"/>
    <mergeCell ref="AK6:AV6"/>
    <mergeCell ref="AO10:AP10"/>
    <mergeCell ref="AQ11:AR11"/>
    <mergeCell ref="I11:J11"/>
    <mergeCell ref="K11:L11"/>
    <mergeCell ref="M11:N11"/>
    <mergeCell ref="BC11:BD11"/>
    <mergeCell ref="AU11:AV11"/>
    <mergeCell ref="BA11:BB11"/>
    <mergeCell ref="U11:V11"/>
    <mergeCell ref="W11:X11"/>
    <mergeCell ref="Y11:Z11"/>
    <mergeCell ref="AG11:AH11"/>
    <mergeCell ref="C9:C10"/>
    <mergeCell ref="E9:E10"/>
    <mergeCell ref="F9:F10"/>
    <mergeCell ref="E12:E13"/>
    <mergeCell ref="D11:D13"/>
    <mergeCell ref="Q11:R11"/>
    <mergeCell ref="K9:L9"/>
    <mergeCell ref="Q10:R10"/>
    <mergeCell ref="C11:C13"/>
    <mergeCell ref="G11:H11"/>
    <mergeCell ref="AA11:AB11"/>
    <mergeCell ref="AC11:AD11"/>
    <mergeCell ref="AE11:AF11"/>
    <mergeCell ref="BE11:BF11"/>
    <mergeCell ref="AY11:AZ11"/>
    <mergeCell ref="BO11:BP11"/>
    <mergeCell ref="AM11:AN11"/>
    <mergeCell ref="AY29:AZ29"/>
    <mergeCell ref="BO35:BP35"/>
    <mergeCell ref="BM29:BN29"/>
    <mergeCell ref="BC29:BD29"/>
    <mergeCell ref="BK29:BL29"/>
    <mergeCell ref="BO29:BP29"/>
    <mergeCell ref="BC35:BD35"/>
    <mergeCell ref="AY32:AZ32"/>
    <mergeCell ref="BA32:BB32"/>
    <mergeCell ref="AY35:AZ35"/>
    <mergeCell ref="BQ29:BQ30"/>
    <mergeCell ref="BG38:BH38"/>
    <mergeCell ref="BR38:BR39"/>
    <mergeCell ref="BW35:BW36"/>
    <mergeCell ref="BW38:BW39"/>
    <mergeCell ref="BT38:BT40"/>
    <mergeCell ref="BS35:BS37"/>
    <mergeCell ref="BT35:BT37"/>
    <mergeCell ref="BS38:BS40"/>
    <mergeCell ref="BW32:BW33"/>
    <mergeCell ref="CD29:CD31"/>
    <mergeCell ref="BR29:BR30"/>
    <mergeCell ref="BS29:BS31"/>
    <mergeCell ref="BX29:BX31"/>
    <mergeCell ref="BV29:BV31"/>
    <mergeCell ref="AW11:AX11"/>
    <mergeCell ref="BX14:BX16"/>
    <mergeCell ref="BY14:BY16"/>
    <mergeCell ref="BG11:BH11"/>
    <mergeCell ref="BT11:BT13"/>
    <mergeCell ref="AC17:AD17"/>
    <mergeCell ref="AE17:AF17"/>
    <mergeCell ref="AM29:AN29"/>
    <mergeCell ref="AM35:AN35"/>
    <mergeCell ref="AU35:AV35"/>
    <mergeCell ref="AG17:AH17"/>
    <mergeCell ref="AI17:AJ17"/>
    <mergeCell ref="AQ17:AR17"/>
    <mergeCell ref="AK29:AL29"/>
    <mergeCell ref="AC35:AD35"/>
    <mergeCell ref="AW35:AX35"/>
    <mergeCell ref="AO35:AP35"/>
    <mergeCell ref="AQ35:AR35"/>
    <mergeCell ref="M35:N35"/>
    <mergeCell ref="O35:P35"/>
    <mergeCell ref="Q35:R35"/>
    <mergeCell ref="S35:T35"/>
    <mergeCell ref="U35:V35"/>
    <mergeCell ref="W35:X35"/>
    <mergeCell ref="AK35:AL35"/>
    <mergeCell ref="W20:X20"/>
    <mergeCell ref="W26:X26"/>
    <mergeCell ref="AG35:AH35"/>
    <mergeCell ref="CO35:CO37"/>
    <mergeCell ref="BE35:BF35"/>
    <mergeCell ref="BG35:BH35"/>
    <mergeCell ref="BI35:BJ35"/>
    <mergeCell ref="BK35:BL35"/>
    <mergeCell ref="BM35:BN35"/>
    <mergeCell ref="BQ35:BQ36"/>
    <mergeCell ref="CN35:CN37"/>
    <mergeCell ref="BA35:BB35"/>
    <mergeCell ref="AS35:AT35"/>
    <mergeCell ref="AC29:AD29"/>
    <mergeCell ref="AE29:AF29"/>
    <mergeCell ref="BA29:BB29"/>
    <mergeCell ref="AG29:AH29"/>
    <mergeCell ref="AI29:AJ29"/>
    <mergeCell ref="AI35:AJ35"/>
    <mergeCell ref="BT29:BT31"/>
    <mergeCell ref="Q20:R20"/>
    <mergeCell ref="S20:T20"/>
    <mergeCell ref="U20:V20"/>
    <mergeCell ref="U29:V29"/>
    <mergeCell ref="W29:X29"/>
    <mergeCell ref="C14:C16"/>
    <mergeCell ref="D14:D16"/>
    <mergeCell ref="G14:H14"/>
    <mergeCell ref="I14:J14"/>
    <mergeCell ref="C17:C19"/>
    <mergeCell ref="D17:D19"/>
    <mergeCell ref="G17:H17"/>
    <mergeCell ref="Y29:Z29"/>
    <mergeCell ref="BR35:BR36"/>
    <mergeCell ref="O14:P14"/>
    <mergeCell ref="Q14:R14"/>
    <mergeCell ref="S14:T14"/>
    <mergeCell ref="U14:V14"/>
    <mergeCell ref="W14:X14"/>
    <mergeCell ref="Q29:R29"/>
    <mergeCell ref="C35:C37"/>
    <mergeCell ref="D35:D37"/>
    <mergeCell ref="I35:J35"/>
    <mergeCell ref="M29:N29"/>
    <mergeCell ref="O29:P29"/>
    <mergeCell ref="AA29:AB29"/>
    <mergeCell ref="D29:D31"/>
    <mergeCell ref="G29:H29"/>
    <mergeCell ref="I29:J29"/>
    <mergeCell ref="K29:L29"/>
    <mergeCell ref="C29:C31"/>
    <mergeCell ref="AI14:AJ14"/>
    <mergeCell ref="BI11:BJ11"/>
    <mergeCell ref="BE9:BF9"/>
    <mergeCell ref="BC10:BD10"/>
    <mergeCell ref="AK14:AL14"/>
    <mergeCell ref="AM14:AN14"/>
    <mergeCell ref="AO14:AP14"/>
    <mergeCell ref="AQ14:AR14"/>
    <mergeCell ref="AS11:AT11"/>
    <mergeCell ref="BM6:BN6"/>
    <mergeCell ref="BM7:BN7"/>
    <mergeCell ref="BD7:BE7"/>
    <mergeCell ref="BK11:BL11"/>
    <mergeCell ref="BM11:BN11"/>
    <mergeCell ref="BF6:BL6"/>
    <mergeCell ref="BF7:BL7"/>
    <mergeCell ref="BG10:BH10"/>
    <mergeCell ref="BE10:BF10"/>
    <mergeCell ref="BM9:BN9"/>
    <mergeCell ref="BS11:BS13"/>
    <mergeCell ref="BT14:BT16"/>
    <mergeCell ref="BW11:BW12"/>
    <mergeCell ref="BX11:BX13"/>
    <mergeCell ref="BY11:BY13"/>
    <mergeCell ref="BS14:BS16"/>
    <mergeCell ref="BU11:BU13"/>
    <mergeCell ref="BU14:BU16"/>
    <mergeCell ref="BG14:BH14"/>
    <mergeCell ref="BQ14:BQ15"/>
    <mergeCell ref="BG9:BH9"/>
    <mergeCell ref="AY9:AZ9"/>
    <mergeCell ref="AQ10:AR10"/>
    <mergeCell ref="AS10:AT10"/>
    <mergeCell ref="AS14:AT14"/>
    <mergeCell ref="BM14:BN14"/>
    <mergeCell ref="BC14:BD14"/>
    <mergeCell ref="BE14:BF14"/>
    <mergeCell ref="CD20:CD22"/>
    <mergeCell ref="BO20:BP20"/>
    <mergeCell ref="AW14:AX14"/>
    <mergeCell ref="AY14:AZ14"/>
    <mergeCell ref="BA14:BB14"/>
    <mergeCell ref="I17:J17"/>
    <mergeCell ref="K17:L17"/>
    <mergeCell ref="M17:N17"/>
    <mergeCell ref="AW17:AX17"/>
    <mergeCell ref="BA17:BB17"/>
    <mergeCell ref="BR14:BR15"/>
    <mergeCell ref="AS29:AT29"/>
    <mergeCell ref="BG29:BH29"/>
    <mergeCell ref="BI29:BJ29"/>
    <mergeCell ref="BO14:BP14"/>
    <mergeCell ref="AU14:AV14"/>
    <mergeCell ref="AW29:AX29"/>
    <mergeCell ref="AU29:AV29"/>
    <mergeCell ref="AS20:AT20"/>
    <mergeCell ref="BQ20:BQ21"/>
    <mergeCell ref="AO29:AP29"/>
    <mergeCell ref="BE29:BF29"/>
    <mergeCell ref="AQ29:AR29"/>
    <mergeCell ref="C32:C34"/>
    <mergeCell ref="D32:D34"/>
    <mergeCell ref="G32:H32"/>
    <mergeCell ref="I32:J32"/>
    <mergeCell ref="Q32:R32"/>
    <mergeCell ref="AA32:AB32"/>
    <mergeCell ref="K32:L32"/>
    <mergeCell ref="M32:N32"/>
    <mergeCell ref="O32:P32"/>
    <mergeCell ref="AE32:AF32"/>
    <mergeCell ref="AG32:AH32"/>
    <mergeCell ref="AI32:AJ32"/>
    <mergeCell ref="S32:T32"/>
    <mergeCell ref="U32:V32"/>
    <mergeCell ref="W32:X32"/>
    <mergeCell ref="Y32:Z32"/>
    <mergeCell ref="BO32:BP32"/>
    <mergeCell ref="BQ32:BQ33"/>
    <mergeCell ref="AK32:AL32"/>
    <mergeCell ref="AM32:AN32"/>
    <mergeCell ref="AO32:AP32"/>
    <mergeCell ref="AQ32:AR32"/>
    <mergeCell ref="AS32:AT32"/>
    <mergeCell ref="BI32:BJ32"/>
    <mergeCell ref="AI23:AJ23"/>
    <mergeCell ref="M23:N23"/>
    <mergeCell ref="AQ26:AR26"/>
    <mergeCell ref="BT32:BT34"/>
    <mergeCell ref="AW32:AX32"/>
    <mergeCell ref="BC32:BD32"/>
    <mergeCell ref="BE32:BF32"/>
    <mergeCell ref="BG32:BH32"/>
    <mergeCell ref="BK32:BL32"/>
    <mergeCell ref="BM32:BN32"/>
    <mergeCell ref="BS32:BS34"/>
    <mergeCell ref="AU32:AV32"/>
    <mergeCell ref="AC32:AD32"/>
    <mergeCell ref="BR32:BR33"/>
    <mergeCell ref="CU32:CU34"/>
    <mergeCell ref="C20:C22"/>
    <mergeCell ref="D20:D22"/>
    <mergeCell ref="G20:H20"/>
    <mergeCell ref="I20:J20"/>
    <mergeCell ref="K20:L20"/>
    <mergeCell ref="BA20:BB20"/>
    <mergeCell ref="Q23:R23"/>
    <mergeCell ref="CH20:CH22"/>
    <mergeCell ref="CB20:CB21"/>
    <mergeCell ref="CA20:CA22"/>
    <mergeCell ref="Y20:Z20"/>
    <mergeCell ref="AY20:AZ20"/>
    <mergeCell ref="AA20:AB20"/>
    <mergeCell ref="AC20:AD20"/>
    <mergeCell ref="AE20:AF20"/>
    <mergeCell ref="AW20:AX20"/>
    <mergeCell ref="C23:C25"/>
    <mergeCell ref="D23:D25"/>
    <mergeCell ref="G23:H23"/>
    <mergeCell ref="I23:J23"/>
    <mergeCell ref="K23:L23"/>
    <mergeCell ref="AG20:AH20"/>
    <mergeCell ref="AQ20:AR20"/>
    <mergeCell ref="M20:N20"/>
    <mergeCell ref="O20:P20"/>
    <mergeCell ref="BT20:BT22"/>
    <mergeCell ref="Y23:Z23"/>
    <mergeCell ref="AA23:AB23"/>
    <mergeCell ref="AC23:AD23"/>
    <mergeCell ref="AE23:AF23"/>
    <mergeCell ref="BC20:BD20"/>
    <mergeCell ref="BE23:BF23"/>
    <mergeCell ref="AW23:AX23"/>
    <mergeCell ref="BE20:BF20"/>
    <mergeCell ref="BG20:BH20"/>
    <mergeCell ref="AG23:AH23"/>
    <mergeCell ref="BA23:BB23"/>
    <mergeCell ref="BC23:BD23"/>
    <mergeCell ref="O23:P23"/>
    <mergeCell ref="W23:X23"/>
    <mergeCell ref="AK23:AL23"/>
    <mergeCell ref="AU23:AV23"/>
    <mergeCell ref="AM23:AN23"/>
    <mergeCell ref="S23:T23"/>
    <mergeCell ref="U23:V23"/>
    <mergeCell ref="U26:V26"/>
    <mergeCell ref="AG26:AH26"/>
    <mergeCell ref="AI26:AJ26"/>
    <mergeCell ref="AK26:AL26"/>
    <mergeCell ref="BO26:BP26"/>
    <mergeCell ref="AY26:AZ26"/>
    <mergeCell ref="BA26:BB26"/>
    <mergeCell ref="BC26:BD26"/>
    <mergeCell ref="BI26:BJ26"/>
    <mergeCell ref="BE26:BF26"/>
    <mergeCell ref="BG26:BH26"/>
    <mergeCell ref="BT23:BT25"/>
    <mergeCell ref="BI23:BJ23"/>
    <mergeCell ref="BK23:BL23"/>
    <mergeCell ref="BM23:BN23"/>
    <mergeCell ref="BO23:BP23"/>
    <mergeCell ref="BS23:BS25"/>
    <mergeCell ref="BK26:BL26"/>
    <mergeCell ref="BG23:BH23"/>
    <mergeCell ref="BS26:BS28"/>
    <mergeCell ref="BI20:BJ20"/>
    <mergeCell ref="BK20:BL20"/>
    <mergeCell ref="BM20:BN20"/>
    <mergeCell ref="K26:L26"/>
    <mergeCell ref="M26:N26"/>
    <mergeCell ref="AQ23:AR23"/>
    <mergeCell ref="AS23:AT23"/>
    <mergeCell ref="AE26:AF26"/>
    <mergeCell ref="BM26:BN26"/>
    <mergeCell ref="AY23:AZ23"/>
    <mergeCell ref="C26:C28"/>
    <mergeCell ref="D26:D28"/>
    <mergeCell ref="O26:P26"/>
    <mergeCell ref="Q26:R26"/>
    <mergeCell ref="S26:T26"/>
    <mergeCell ref="BR23:BR24"/>
    <mergeCell ref="AA26:AB26"/>
    <mergeCell ref="BQ23:BQ24"/>
    <mergeCell ref="G26:H26"/>
    <mergeCell ref="I26:J26"/>
    <mergeCell ref="CI11:CI13"/>
    <mergeCell ref="BQ26:BQ27"/>
    <mergeCell ref="BR26:BR27"/>
    <mergeCell ref="F44:W45"/>
    <mergeCell ref="AM26:AN26"/>
    <mergeCell ref="AO26:AP26"/>
    <mergeCell ref="AS26:AT26"/>
    <mergeCell ref="AU26:AV26"/>
    <mergeCell ref="AC26:AD26"/>
    <mergeCell ref="AW26:AX26"/>
    <mergeCell ref="CM14:CM16"/>
    <mergeCell ref="CL17:CL19"/>
    <mergeCell ref="CM17:CM19"/>
    <mergeCell ref="CL20:CL22"/>
    <mergeCell ref="CM20:CM22"/>
    <mergeCell ref="CL23:CL25"/>
    <mergeCell ref="CM23:CM25"/>
    <mergeCell ref="CL14:CL16"/>
    <mergeCell ref="CL38:CL40"/>
    <mergeCell ref="CM38:CM40"/>
    <mergeCell ref="CL26:CL28"/>
    <mergeCell ref="CM26:CM28"/>
    <mergeCell ref="CL29:CL31"/>
    <mergeCell ref="CM29:CM31"/>
    <mergeCell ref="CL32:CL34"/>
    <mergeCell ref="CM32:CM34"/>
    <mergeCell ref="CL35:CL37"/>
    <mergeCell ref="CM35:CM37"/>
    <mergeCell ref="CR29:CR31"/>
    <mergeCell ref="CR32:CR34"/>
    <mergeCell ref="CR35:CR37"/>
    <mergeCell ref="CR38:CR40"/>
    <mergeCell ref="CR11:CR13"/>
    <mergeCell ref="CR14:CR16"/>
    <mergeCell ref="CR17:CR19"/>
    <mergeCell ref="CR20:CR22"/>
    <mergeCell ref="CR23:CR25"/>
    <mergeCell ref="CR26:CR28"/>
  </mergeCells>
  <conditionalFormatting sqref="AU52:AV1027">
    <cfRule type="expression" priority="17139" dxfId="0" stopIfTrue="1">
      <formula>$AU$9="F"</formula>
    </cfRule>
  </conditionalFormatting>
  <conditionalFormatting sqref="G9:BP9">
    <cfRule type="containsText" priority="1219" dxfId="0" operator="containsText" stopIfTrue="1" text="F">
      <formula>NOT(ISERROR(SEARCH("F",G9)))</formula>
    </cfRule>
    <cfRule type="containsText" priority="1220" dxfId="0" operator="containsText" stopIfTrue="1" text="D">
      <formula>NOT(ISERROR(SEARCH("D",G9)))</formula>
    </cfRule>
  </conditionalFormatting>
  <conditionalFormatting sqref="G10:H10">
    <cfRule type="expression" priority="1217" dxfId="0" stopIfTrue="1">
      <formula>$G$9="F"</formula>
    </cfRule>
    <cfRule type="expression" priority="1218" dxfId="0" stopIfTrue="1">
      <formula>$G$9="D"</formula>
    </cfRule>
  </conditionalFormatting>
  <conditionalFormatting sqref="I10:J10">
    <cfRule type="expression" priority="1215" dxfId="0" stopIfTrue="1">
      <formula>$I$9="F"</formula>
    </cfRule>
    <cfRule type="expression" priority="1216" dxfId="0" stopIfTrue="1">
      <formula>$I$9="D"</formula>
    </cfRule>
  </conditionalFormatting>
  <conditionalFormatting sqref="M10:N10">
    <cfRule type="expression" priority="1160" dxfId="0" stopIfTrue="1">
      <formula>$M$9="F"</formula>
    </cfRule>
    <cfRule type="expression" priority="1214" dxfId="0" stopIfTrue="1">
      <formula>$M$9="D"</formula>
    </cfRule>
  </conditionalFormatting>
  <conditionalFormatting sqref="K10:L10">
    <cfRule type="expression" priority="1161" dxfId="0" stopIfTrue="1">
      <formula>$K$9="F"</formula>
    </cfRule>
    <cfRule type="expression" priority="1213" dxfId="0" stopIfTrue="1">
      <formula>$K$9="D"</formula>
    </cfRule>
  </conditionalFormatting>
  <conditionalFormatting sqref="O10:P10">
    <cfRule type="expression" priority="1159" dxfId="0" stopIfTrue="1">
      <formula>$O$9="F"</formula>
    </cfRule>
    <cfRule type="expression" priority="1212" dxfId="0" stopIfTrue="1">
      <formula>$O$9="D"</formula>
    </cfRule>
  </conditionalFormatting>
  <conditionalFormatting sqref="Q10:R10">
    <cfRule type="expression" priority="1158" dxfId="0" stopIfTrue="1">
      <formula>$Q$9="F"</formula>
    </cfRule>
    <cfRule type="expression" priority="1211" dxfId="0" stopIfTrue="1">
      <formula>$Q$9="D"</formula>
    </cfRule>
  </conditionalFormatting>
  <conditionalFormatting sqref="S10:T10">
    <cfRule type="expression" priority="1210" dxfId="0" stopIfTrue="1">
      <formula>$S$9="D"</formula>
    </cfRule>
  </conditionalFormatting>
  <conditionalFormatting sqref="U10:V10">
    <cfRule type="expression" priority="1208" dxfId="0" stopIfTrue="1">
      <formula>$U$9="F"</formula>
    </cfRule>
    <cfRule type="expression" priority="1209" dxfId="0" stopIfTrue="1">
      <formula>$U$9="D"</formula>
    </cfRule>
  </conditionalFormatting>
  <conditionalFormatting sqref="W10:X10">
    <cfRule type="expression" priority="1206" dxfId="0" stopIfTrue="1">
      <formula>$W$9="F"</formula>
    </cfRule>
    <cfRule type="expression" priority="1207" dxfId="0" stopIfTrue="1">
      <formula>$W$9="D"</formula>
    </cfRule>
  </conditionalFormatting>
  <conditionalFormatting sqref="Y10:Z10">
    <cfRule type="expression" priority="1204" dxfId="0" stopIfTrue="1">
      <formula>$Y$9="F"</formula>
    </cfRule>
    <cfRule type="expression" priority="1205" dxfId="0" stopIfTrue="1">
      <formula>$Y$9="D"</formula>
    </cfRule>
  </conditionalFormatting>
  <conditionalFormatting sqref="AA10:AB10">
    <cfRule type="expression" priority="1202" dxfId="0" stopIfTrue="1">
      <formula>$AA$9="F"</formula>
    </cfRule>
    <cfRule type="expression" priority="1203" dxfId="0" stopIfTrue="1">
      <formula>$AA$9="D"</formula>
    </cfRule>
  </conditionalFormatting>
  <conditionalFormatting sqref="AC10:AD10">
    <cfRule type="expression" priority="1200" dxfId="0" stopIfTrue="1">
      <formula>$AC$9="F"</formula>
    </cfRule>
    <cfRule type="expression" priority="1201" dxfId="0" stopIfTrue="1">
      <formula>$AC$9="D"</formula>
    </cfRule>
  </conditionalFormatting>
  <conditionalFormatting sqref="AE10:AF10">
    <cfRule type="expression" priority="1198" dxfId="0" stopIfTrue="1">
      <formula>$AE$9="F"</formula>
    </cfRule>
    <cfRule type="expression" priority="1199" dxfId="0" stopIfTrue="1">
      <formula>$AE$9="D"</formula>
    </cfRule>
  </conditionalFormatting>
  <conditionalFormatting sqref="AG10:AH10">
    <cfRule type="expression" priority="1196" dxfId="0" stopIfTrue="1">
      <formula>$AG$9="F"</formula>
    </cfRule>
    <cfRule type="expression" priority="1197" dxfId="0" stopIfTrue="1">
      <formula>$AG$9="D"</formula>
    </cfRule>
  </conditionalFormatting>
  <conditionalFormatting sqref="AI10:AJ10">
    <cfRule type="expression" priority="1194" dxfId="0" stopIfTrue="1">
      <formula>$AI$9="F"</formula>
    </cfRule>
    <cfRule type="expression" priority="1195" dxfId="0" stopIfTrue="1">
      <formula>$AI$9="D"</formula>
    </cfRule>
  </conditionalFormatting>
  <conditionalFormatting sqref="AK10:AL10">
    <cfRule type="expression" priority="1192" dxfId="0" stopIfTrue="1">
      <formula>$AK$9="F"</formula>
    </cfRule>
    <cfRule type="expression" priority="1193" dxfId="0" stopIfTrue="1">
      <formula>$AK$9="D"</formula>
    </cfRule>
  </conditionalFormatting>
  <conditionalFormatting sqref="AM10:AN10">
    <cfRule type="expression" priority="1190" dxfId="0" stopIfTrue="1">
      <formula>$AM$9="F"</formula>
    </cfRule>
    <cfRule type="expression" priority="1191" dxfId="0" stopIfTrue="1">
      <formula>$AM$9="D"</formula>
    </cfRule>
  </conditionalFormatting>
  <conditionalFormatting sqref="AO10:AP10">
    <cfRule type="expression" priority="1188" dxfId="0" stopIfTrue="1">
      <formula>$AO$9="F"</formula>
    </cfRule>
    <cfRule type="expression" priority="1189" dxfId="0" stopIfTrue="1">
      <formula>$AO$9="D"</formula>
    </cfRule>
  </conditionalFormatting>
  <conditionalFormatting sqref="AQ10:AR10">
    <cfRule type="expression" priority="1186" dxfId="0" stopIfTrue="1">
      <formula>$AQ$9="F"</formula>
    </cfRule>
    <cfRule type="expression" priority="1187" dxfId="0" stopIfTrue="1">
      <formula>$AQ$9="D"</formula>
    </cfRule>
  </conditionalFormatting>
  <conditionalFormatting sqref="AS10:AT10">
    <cfRule type="expression" priority="1184" dxfId="0" stopIfTrue="1">
      <formula>$AS$9="F"</formula>
    </cfRule>
    <cfRule type="expression" priority="1185" dxfId="0" stopIfTrue="1">
      <formula>$AS$9="D"</formula>
    </cfRule>
  </conditionalFormatting>
  <conditionalFormatting sqref="AU10:AV10">
    <cfRule type="expression" priority="1182" dxfId="0" stopIfTrue="1">
      <formula>$AU$9="F"</formula>
    </cfRule>
    <cfRule type="expression" priority="1183" dxfId="0" stopIfTrue="1">
      <formula>$AU$9="D"</formula>
    </cfRule>
  </conditionalFormatting>
  <conditionalFormatting sqref="AW10:AX10">
    <cfRule type="expression" priority="1180" dxfId="0" stopIfTrue="1">
      <formula>$AW$9="F"</formula>
    </cfRule>
    <cfRule type="expression" priority="1181" dxfId="0" stopIfTrue="1">
      <formula>$AW$9="D"</formula>
    </cfRule>
  </conditionalFormatting>
  <conditionalFormatting sqref="AY10:AZ10">
    <cfRule type="expression" priority="1178" dxfId="0" stopIfTrue="1">
      <formula>$AY$9="F"</formula>
    </cfRule>
    <cfRule type="expression" priority="1179" dxfId="0" stopIfTrue="1">
      <formula>$AY$9="D"</formula>
    </cfRule>
  </conditionalFormatting>
  <conditionalFormatting sqref="BA10:BB10">
    <cfRule type="expression" priority="1176" dxfId="0" stopIfTrue="1">
      <formula>$BA$9="F"</formula>
    </cfRule>
    <cfRule type="expression" priority="1177" dxfId="0" stopIfTrue="1">
      <formula>$BA$9="D"</formula>
    </cfRule>
  </conditionalFormatting>
  <conditionalFormatting sqref="BC10:BD10">
    <cfRule type="expression" priority="1174" dxfId="0" stopIfTrue="1">
      <formula>$BC$9="F"</formula>
    </cfRule>
    <cfRule type="expression" priority="1175" dxfId="0" stopIfTrue="1">
      <formula>$BC$9="D"</formula>
    </cfRule>
  </conditionalFormatting>
  <conditionalFormatting sqref="BE10:BF10">
    <cfRule type="expression" priority="1172" dxfId="0" stopIfTrue="1">
      <formula>$BE$9="F"</formula>
    </cfRule>
    <cfRule type="expression" priority="1173" dxfId="0" stopIfTrue="1">
      <formula>$BE$9="D"</formula>
    </cfRule>
  </conditionalFormatting>
  <conditionalFormatting sqref="BG10:BH10">
    <cfRule type="expression" priority="1170" dxfId="0" stopIfTrue="1">
      <formula>$BG$9="F"</formula>
    </cfRule>
    <cfRule type="expression" priority="1171" dxfId="0" stopIfTrue="1">
      <formula>$BG$9="D"</formula>
    </cfRule>
  </conditionalFormatting>
  <conditionalFormatting sqref="BI10:BJ10">
    <cfRule type="expression" priority="1168" dxfId="0" stopIfTrue="1">
      <formula>$BI$9="F"</formula>
    </cfRule>
    <cfRule type="expression" priority="1169" dxfId="0" stopIfTrue="1">
      <formula>$BI$9="D"</formula>
    </cfRule>
  </conditionalFormatting>
  <conditionalFormatting sqref="BK10:BL10">
    <cfRule type="expression" priority="1166" dxfId="0" stopIfTrue="1">
      <formula>$BK$9="F"</formula>
    </cfRule>
    <cfRule type="expression" priority="1167" dxfId="0" stopIfTrue="1">
      <formula>$BK$9="D"</formula>
    </cfRule>
  </conditionalFormatting>
  <conditionalFormatting sqref="BM10:BN10">
    <cfRule type="expression" priority="1164" dxfId="0" stopIfTrue="1">
      <formula>$BM$9="F"</formula>
    </cfRule>
    <cfRule type="expression" priority="1165" dxfId="0" stopIfTrue="1">
      <formula>$BM$9="D"</formula>
    </cfRule>
  </conditionalFormatting>
  <conditionalFormatting sqref="BO10:BP10">
    <cfRule type="expression" priority="1162" dxfId="0" stopIfTrue="1">
      <formula>$BO$9="F"</formula>
    </cfRule>
    <cfRule type="expression" priority="1163" dxfId="0" stopIfTrue="1">
      <formula>$BO$9="D"</formula>
    </cfRule>
  </conditionalFormatting>
  <conditionalFormatting sqref="S10:T10">
    <cfRule type="expression" priority="1157" dxfId="0" stopIfTrue="1">
      <formula>$S$9="F"</formula>
    </cfRule>
  </conditionalFormatting>
  <conditionalFormatting sqref="I11:J13">
    <cfRule type="expression" priority="1153" dxfId="0" stopIfTrue="1">
      <formula>$I$9="D"</formula>
    </cfRule>
    <cfRule type="expression" priority="1156" dxfId="0" stopIfTrue="1">
      <formula>$I$9="F"</formula>
    </cfRule>
  </conditionalFormatting>
  <conditionalFormatting sqref="G11:H13">
    <cfRule type="expression" priority="1154" dxfId="0" stopIfTrue="1">
      <formula>$G$9="D"</formula>
    </cfRule>
    <cfRule type="expression" priority="1155" dxfId="0" stopIfTrue="1">
      <formula>$G$9="F"</formula>
    </cfRule>
  </conditionalFormatting>
  <conditionalFormatting sqref="M11:N13">
    <cfRule type="expression" priority="1098" dxfId="0" stopIfTrue="1">
      <formula>$M$9="F"</formula>
    </cfRule>
    <cfRule type="expression" priority="1152" dxfId="0" stopIfTrue="1">
      <formula>$M$9="D"</formula>
    </cfRule>
  </conditionalFormatting>
  <conditionalFormatting sqref="K11:L13">
    <cfRule type="expression" priority="1099" dxfId="0" stopIfTrue="1">
      <formula>$K$9="F"</formula>
    </cfRule>
    <cfRule type="expression" priority="1151" dxfId="0" stopIfTrue="1">
      <formula>$K$9="D"</formula>
    </cfRule>
  </conditionalFormatting>
  <conditionalFormatting sqref="O11:P13">
    <cfRule type="expression" priority="1097" dxfId="0" stopIfTrue="1">
      <formula>$O$9="F"</formula>
    </cfRule>
    <cfRule type="expression" priority="1150" dxfId="0" stopIfTrue="1">
      <formula>$O$9="D"</formula>
    </cfRule>
  </conditionalFormatting>
  <conditionalFormatting sqref="Q11:R13">
    <cfRule type="expression" priority="1096" dxfId="0" stopIfTrue="1">
      <formula>$Q$9="F"</formula>
    </cfRule>
    <cfRule type="expression" priority="1149" dxfId="0" stopIfTrue="1">
      <formula>$Q$9="D"</formula>
    </cfRule>
  </conditionalFormatting>
  <conditionalFormatting sqref="S11:T13">
    <cfRule type="expression" priority="1148" dxfId="0" stopIfTrue="1">
      <formula>$S$9="D"</formula>
    </cfRule>
  </conditionalFormatting>
  <conditionalFormatting sqref="U11:V13">
    <cfRule type="expression" priority="1146" dxfId="0" stopIfTrue="1">
      <formula>$U$9="F"</formula>
    </cfRule>
    <cfRule type="expression" priority="1147" dxfId="0" stopIfTrue="1">
      <formula>$U$9="D"</formula>
    </cfRule>
  </conditionalFormatting>
  <conditionalFormatting sqref="W11:X13">
    <cfRule type="expression" priority="1144" dxfId="0" stopIfTrue="1">
      <formula>$W$9="F"</formula>
    </cfRule>
    <cfRule type="expression" priority="1145" dxfId="0" stopIfTrue="1">
      <formula>$W$9="D"</formula>
    </cfRule>
  </conditionalFormatting>
  <conditionalFormatting sqref="Y11:Z13">
    <cfRule type="expression" priority="1142" dxfId="0" stopIfTrue="1">
      <formula>$Y$9="F"</formula>
    </cfRule>
    <cfRule type="expression" priority="1143" dxfId="0" stopIfTrue="1">
      <formula>$Y$9="D"</formula>
    </cfRule>
  </conditionalFormatting>
  <conditionalFormatting sqref="AA11:AB13">
    <cfRule type="expression" priority="1140" dxfId="0" stopIfTrue="1">
      <formula>$AA$9="F"</formula>
    </cfRule>
    <cfRule type="expression" priority="1141" dxfId="0" stopIfTrue="1">
      <formula>$AA$9="D"</formula>
    </cfRule>
  </conditionalFormatting>
  <conditionalFormatting sqref="AC11:AD13">
    <cfRule type="expression" priority="1138" dxfId="0" stopIfTrue="1">
      <formula>$AC$9="F"</formula>
    </cfRule>
    <cfRule type="expression" priority="1139" dxfId="0" stopIfTrue="1">
      <formula>$AC$9="D"</formula>
    </cfRule>
  </conditionalFormatting>
  <conditionalFormatting sqref="AE11:AF13">
    <cfRule type="expression" priority="1136" dxfId="0" stopIfTrue="1">
      <formula>$AE$9="F"</formula>
    </cfRule>
    <cfRule type="expression" priority="1137" dxfId="0" stopIfTrue="1">
      <formula>$AE$9="D"</formula>
    </cfRule>
  </conditionalFormatting>
  <conditionalFormatting sqref="AG11:AH13">
    <cfRule type="expression" priority="1134" dxfId="0" stopIfTrue="1">
      <formula>$AG$9="F"</formula>
    </cfRule>
    <cfRule type="expression" priority="1135" dxfId="0" stopIfTrue="1">
      <formula>$AG$9="D"</formula>
    </cfRule>
  </conditionalFormatting>
  <conditionalFormatting sqref="AI11:AJ13">
    <cfRule type="expression" priority="1132" dxfId="0" stopIfTrue="1">
      <formula>$AI$9="F"</formula>
    </cfRule>
    <cfRule type="expression" priority="1133" dxfId="0" stopIfTrue="1">
      <formula>$AI$9="D"</formula>
    </cfRule>
  </conditionalFormatting>
  <conditionalFormatting sqref="AK11:AL13">
    <cfRule type="expression" priority="1130" dxfId="0" stopIfTrue="1">
      <formula>$AK$9="F"</formula>
    </cfRule>
    <cfRule type="expression" priority="1131" dxfId="0" stopIfTrue="1">
      <formula>$AK$9="D"</formula>
    </cfRule>
  </conditionalFormatting>
  <conditionalFormatting sqref="AM11:AN13">
    <cfRule type="expression" priority="1128" dxfId="0" stopIfTrue="1">
      <formula>$AM$9="F"</formula>
    </cfRule>
    <cfRule type="expression" priority="1129" dxfId="0" stopIfTrue="1">
      <formula>$AM$9="D"</formula>
    </cfRule>
  </conditionalFormatting>
  <conditionalFormatting sqref="AO11:AP13">
    <cfRule type="expression" priority="1126" dxfId="0" stopIfTrue="1">
      <formula>$AO$9="F"</formula>
    </cfRule>
    <cfRule type="expression" priority="1127" dxfId="0" stopIfTrue="1">
      <formula>$AO$9="D"</formula>
    </cfRule>
  </conditionalFormatting>
  <conditionalFormatting sqref="AQ11:AR13">
    <cfRule type="expression" priority="1124" dxfId="0" stopIfTrue="1">
      <formula>$AQ$9="F"</formula>
    </cfRule>
    <cfRule type="expression" priority="1125" dxfId="0" stopIfTrue="1">
      <formula>$AQ$9="D"</formula>
    </cfRule>
  </conditionalFormatting>
  <conditionalFormatting sqref="AS11:AT13">
    <cfRule type="expression" priority="1122" dxfId="0" stopIfTrue="1">
      <formula>$AS$9="F"</formula>
    </cfRule>
    <cfRule type="expression" priority="1123" dxfId="0" stopIfTrue="1">
      <formula>$AS$9="D"</formula>
    </cfRule>
  </conditionalFormatting>
  <conditionalFormatting sqref="AU11:AV13">
    <cfRule type="expression" priority="1120" dxfId="0" stopIfTrue="1">
      <formula>$AU$9="F"</formula>
    </cfRule>
    <cfRule type="expression" priority="1121" dxfId="0" stopIfTrue="1">
      <formula>$AU$9="D"</formula>
    </cfRule>
  </conditionalFormatting>
  <conditionalFormatting sqref="AW11:AX13">
    <cfRule type="expression" priority="1118" dxfId="0" stopIfTrue="1">
      <formula>$AW$9="F"</formula>
    </cfRule>
    <cfRule type="expression" priority="1119" dxfId="0" stopIfTrue="1">
      <formula>$AW$9="D"</formula>
    </cfRule>
  </conditionalFormatting>
  <conditionalFormatting sqref="AY11:AZ13">
    <cfRule type="expression" priority="1116" dxfId="0" stopIfTrue="1">
      <formula>$AY$9="F"</formula>
    </cfRule>
    <cfRule type="expression" priority="1117" dxfId="0" stopIfTrue="1">
      <formula>$AY$9="D"</formula>
    </cfRule>
  </conditionalFormatting>
  <conditionalFormatting sqref="BA11:BB13">
    <cfRule type="expression" priority="1114" dxfId="0" stopIfTrue="1">
      <formula>$BA$9="F"</formula>
    </cfRule>
    <cfRule type="expression" priority="1115" dxfId="0" stopIfTrue="1">
      <formula>$BA$9="D"</formula>
    </cfRule>
  </conditionalFormatting>
  <conditionalFormatting sqref="BC11:BD13">
    <cfRule type="expression" priority="1112" dxfId="0" stopIfTrue="1">
      <formula>$BC$9="F"</formula>
    </cfRule>
    <cfRule type="expression" priority="1113" dxfId="0" stopIfTrue="1">
      <formula>$BC$9="D"</formula>
    </cfRule>
  </conditionalFormatting>
  <conditionalFormatting sqref="BE11:BF13">
    <cfRule type="expression" priority="1110" dxfId="0" stopIfTrue="1">
      <formula>$BE$9="F"</formula>
    </cfRule>
    <cfRule type="expression" priority="1111" dxfId="0" stopIfTrue="1">
      <formula>$BE$9="D"</formula>
    </cfRule>
  </conditionalFormatting>
  <conditionalFormatting sqref="BG11:BH13">
    <cfRule type="expression" priority="1108" dxfId="0" stopIfTrue="1">
      <formula>$BG$9="F"</formula>
    </cfRule>
    <cfRule type="expression" priority="1109" dxfId="0" stopIfTrue="1">
      <formula>$BG$9="D"</formula>
    </cfRule>
  </conditionalFormatting>
  <conditionalFormatting sqref="BI11:BJ13">
    <cfRule type="expression" priority="1106" dxfId="0" stopIfTrue="1">
      <formula>$BI$9="F"</formula>
    </cfRule>
    <cfRule type="expression" priority="1107" dxfId="0" stopIfTrue="1">
      <formula>$BI$9="D"</formula>
    </cfRule>
  </conditionalFormatting>
  <conditionalFormatting sqref="BK11:BL13">
    <cfRule type="expression" priority="1104" dxfId="0" stopIfTrue="1">
      <formula>$BK$9="F"</formula>
    </cfRule>
    <cfRule type="expression" priority="1105" dxfId="0" stopIfTrue="1">
      <formula>$BK$9="D"</formula>
    </cfRule>
  </conditionalFormatting>
  <conditionalFormatting sqref="BM11:BN13">
    <cfRule type="expression" priority="1102" dxfId="0" stopIfTrue="1">
      <formula>$BM$9="F"</formula>
    </cfRule>
    <cfRule type="expression" priority="1103" dxfId="0" stopIfTrue="1">
      <formula>$BM$9="D"</formula>
    </cfRule>
  </conditionalFormatting>
  <conditionalFormatting sqref="BO11:BP13">
    <cfRule type="expression" priority="1100" dxfId="0" stopIfTrue="1">
      <formula>$BO$9="F"</formula>
    </cfRule>
    <cfRule type="expression" priority="1101" dxfId="0" stopIfTrue="1">
      <formula>$BO$9="D"</formula>
    </cfRule>
  </conditionalFormatting>
  <conditionalFormatting sqref="S11:T13">
    <cfRule type="expression" priority="1095" dxfId="0" stopIfTrue="1">
      <formula>$S$9="F"</formula>
    </cfRule>
  </conditionalFormatting>
  <conditionalFormatting sqref="I14:J16">
    <cfRule type="expression" priority="967" dxfId="0" stopIfTrue="1">
      <formula>$I$9="D"</formula>
    </cfRule>
    <cfRule type="expression" priority="970" dxfId="0" stopIfTrue="1">
      <formula>$I$9="F"</formula>
    </cfRule>
  </conditionalFormatting>
  <conditionalFormatting sqref="G14:H16">
    <cfRule type="expression" priority="968" dxfId="0" stopIfTrue="1">
      <formula>$G$9="D"</formula>
    </cfRule>
    <cfRule type="expression" priority="969" dxfId="0" stopIfTrue="1">
      <formula>$G$9="F"</formula>
    </cfRule>
  </conditionalFormatting>
  <conditionalFormatting sqref="M14:N16">
    <cfRule type="expression" priority="912" dxfId="0" stopIfTrue="1">
      <formula>$M$9="F"</formula>
    </cfRule>
    <cfRule type="expression" priority="966" dxfId="0" stopIfTrue="1">
      <formula>$M$9="D"</formula>
    </cfRule>
  </conditionalFormatting>
  <conditionalFormatting sqref="K14:L16">
    <cfRule type="expression" priority="913" dxfId="0" stopIfTrue="1">
      <formula>$K$9="F"</formula>
    </cfRule>
    <cfRule type="expression" priority="965" dxfId="0" stopIfTrue="1">
      <formula>$K$9="D"</formula>
    </cfRule>
  </conditionalFormatting>
  <conditionalFormatting sqref="O14:P16">
    <cfRule type="expression" priority="911" dxfId="0" stopIfTrue="1">
      <formula>$O$9="F"</formula>
    </cfRule>
    <cfRule type="expression" priority="964" dxfId="0" stopIfTrue="1">
      <formula>$O$9="D"</formula>
    </cfRule>
  </conditionalFormatting>
  <conditionalFormatting sqref="Q14:R16">
    <cfRule type="expression" priority="910" dxfId="0" stopIfTrue="1">
      <formula>$Q$9="F"</formula>
    </cfRule>
    <cfRule type="expression" priority="963" dxfId="0" stopIfTrue="1">
      <formula>$Q$9="D"</formula>
    </cfRule>
  </conditionalFormatting>
  <conditionalFormatting sqref="S14:T16">
    <cfRule type="expression" priority="962" dxfId="0" stopIfTrue="1">
      <formula>$S$9="D"</formula>
    </cfRule>
  </conditionalFormatting>
  <conditionalFormatting sqref="U14:V16">
    <cfRule type="expression" priority="960" dxfId="0" stopIfTrue="1">
      <formula>$U$9="F"</formula>
    </cfRule>
    <cfRule type="expression" priority="961" dxfId="0" stopIfTrue="1">
      <formula>$U$9="D"</formula>
    </cfRule>
  </conditionalFormatting>
  <conditionalFormatting sqref="W14:X16">
    <cfRule type="expression" priority="958" dxfId="0" stopIfTrue="1">
      <formula>$W$9="F"</formula>
    </cfRule>
    <cfRule type="expression" priority="959" dxfId="0" stopIfTrue="1">
      <formula>$W$9="D"</formula>
    </cfRule>
  </conditionalFormatting>
  <conditionalFormatting sqref="Y14:Z16">
    <cfRule type="expression" priority="956" dxfId="0" stopIfTrue="1">
      <formula>$Y$9="F"</formula>
    </cfRule>
    <cfRule type="expression" priority="957" dxfId="0" stopIfTrue="1">
      <formula>$Y$9="D"</formula>
    </cfRule>
  </conditionalFormatting>
  <conditionalFormatting sqref="AA14:AB16">
    <cfRule type="expression" priority="954" dxfId="0" stopIfTrue="1">
      <formula>$AA$9="F"</formula>
    </cfRule>
    <cfRule type="expression" priority="955" dxfId="0" stopIfTrue="1">
      <formula>$AA$9="D"</formula>
    </cfRule>
  </conditionalFormatting>
  <conditionalFormatting sqref="AC14:AD16">
    <cfRule type="expression" priority="952" dxfId="0" stopIfTrue="1">
      <formula>$AC$9="F"</formula>
    </cfRule>
    <cfRule type="expression" priority="953" dxfId="0" stopIfTrue="1">
      <formula>$AC$9="D"</formula>
    </cfRule>
  </conditionalFormatting>
  <conditionalFormatting sqref="AE14:AF16">
    <cfRule type="expression" priority="950" dxfId="0" stopIfTrue="1">
      <formula>$AE$9="F"</formula>
    </cfRule>
    <cfRule type="expression" priority="951" dxfId="0" stopIfTrue="1">
      <formula>$AE$9="D"</formula>
    </cfRule>
  </conditionalFormatting>
  <conditionalFormatting sqref="AG14:AH16">
    <cfRule type="expression" priority="948" dxfId="0" stopIfTrue="1">
      <formula>$AG$9="F"</formula>
    </cfRule>
    <cfRule type="expression" priority="949" dxfId="0" stopIfTrue="1">
      <formula>$AG$9="D"</formula>
    </cfRule>
  </conditionalFormatting>
  <conditionalFormatting sqref="AI14:AJ16">
    <cfRule type="expression" priority="946" dxfId="0" stopIfTrue="1">
      <formula>$AI$9="F"</formula>
    </cfRule>
    <cfRule type="expression" priority="947" dxfId="0" stopIfTrue="1">
      <formula>$AI$9="D"</formula>
    </cfRule>
  </conditionalFormatting>
  <conditionalFormatting sqref="AK14:AL16">
    <cfRule type="expression" priority="944" dxfId="0" stopIfTrue="1">
      <formula>$AK$9="F"</formula>
    </cfRule>
    <cfRule type="expression" priority="945" dxfId="0" stopIfTrue="1">
      <formula>$AK$9="D"</formula>
    </cfRule>
  </conditionalFormatting>
  <conditionalFormatting sqref="AM14:AN16">
    <cfRule type="expression" priority="942" dxfId="0" stopIfTrue="1">
      <formula>$AM$9="F"</formula>
    </cfRule>
    <cfRule type="expression" priority="943" dxfId="0" stopIfTrue="1">
      <formula>$AM$9="D"</formula>
    </cfRule>
  </conditionalFormatting>
  <conditionalFormatting sqref="AO14:AP16">
    <cfRule type="expression" priority="940" dxfId="0" stopIfTrue="1">
      <formula>$AO$9="F"</formula>
    </cfRule>
    <cfRule type="expression" priority="941" dxfId="0" stopIfTrue="1">
      <formula>$AO$9="D"</formula>
    </cfRule>
  </conditionalFormatting>
  <conditionalFormatting sqref="AQ14:AR16">
    <cfRule type="expression" priority="938" dxfId="0" stopIfTrue="1">
      <formula>$AQ$9="F"</formula>
    </cfRule>
    <cfRule type="expression" priority="939" dxfId="0" stopIfTrue="1">
      <formula>$AQ$9="D"</formula>
    </cfRule>
  </conditionalFormatting>
  <conditionalFormatting sqref="AS14:AT16">
    <cfRule type="expression" priority="936" dxfId="0" stopIfTrue="1">
      <formula>$AS$9="F"</formula>
    </cfRule>
    <cfRule type="expression" priority="937" dxfId="0" stopIfTrue="1">
      <formula>$AS$9="D"</formula>
    </cfRule>
  </conditionalFormatting>
  <conditionalFormatting sqref="AU14:AV16">
    <cfRule type="expression" priority="934" dxfId="0" stopIfTrue="1">
      <formula>$AU$9="F"</formula>
    </cfRule>
    <cfRule type="expression" priority="935" dxfId="0" stopIfTrue="1">
      <formula>$AU$9="D"</formula>
    </cfRule>
  </conditionalFormatting>
  <conditionalFormatting sqref="AW14:AX16">
    <cfRule type="expression" priority="932" dxfId="0" stopIfTrue="1">
      <formula>$AW$9="F"</formula>
    </cfRule>
    <cfRule type="expression" priority="933" dxfId="0" stopIfTrue="1">
      <formula>$AW$9="D"</formula>
    </cfRule>
  </conditionalFormatting>
  <conditionalFormatting sqref="AY14:AZ16">
    <cfRule type="expression" priority="930" dxfId="0" stopIfTrue="1">
      <formula>$AY$9="F"</formula>
    </cfRule>
    <cfRule type="expression" priority="931" dxfId="0" stopIfTrue="1">
      <formula>$AY$9="D"</formula>
    </cfRule>
  </conditionalFormatting>
  <conditionalFormatting sqref="BA14:BB16">
    <cfRule type="expression" priority="928" dxfId="0" stopIfTrue="1">
      <formula>$BA$9="F"</formula>
    </cfRule>
    <cfRule type="expression" priority="929" dxfId="0" stopIfTrue="1">
      <formula>$BA$9="D"</formula>
    </cfRule>
  </conditionalFormatting>
  <conditionalFormatting sqref="BC14:BD16">
    <cfRule type="expression" priority="926" dxfId="0" stopIfTrue="1">
      <formula>$BC$9="F"</formula>
    </cfRule>
    <cfRule type="expression" priority="927" dxfId="0" stopIfTrue="1">
      <formula>$BC$9="D"</formula>
    </cfRule>
  </conditionalFormatting>
  <conditionalFormatting sqref="BE14:BF16">
    <cfRule type="expression" priority="924" dxfId="0" stopIfTrue="1">
      <formula>$BE$9="F"</formula>
    </cfRule>
    <cfRule type="expression" priority="925" dxfId="0" stopIfTrue="1">
      <formula>$BE$9="D"</formula>
    </cfRule>
  </conditionalFormatting>
  <conditionalFormatting sqref="BG14:BH16">
    <cfRule type="expression" priority="922" dxfId="0" stopIfTrue="1">
      <formula>$BG$9="F"</formula>
    </cfRule>
    <cfRule type="expression" priority="923" dxfId="0" stopIfTrue="1">
      <formula>$BG$9="D"</formula>
    </cfRule>
  </conditionalFormatting>
  <conditionalFormatting sqref="BI14:BJ16">
    <cfRule type="expression" priority="920" dxfId="0" stopIfTrue="1">
      <formula>$BI$9="F"</formula>
    </cfRule>
    <cfRule type="expression" priority="921" dxfId="0" stopIfTrue="1">
      <formula>$BI$9="D"</formula>
    </cfRule>
  </conditionalFormatting>
  <conditionalFormatting sqref="BK14:BL16">
    <cfRule type="expression" priority="918" dxfId="0" stopIfTrue="1">
      <formula>$BK$9="F"</formula>
    </cfRule>
    <cfRule type="expression" priority="919" dxfId="0" stopIfTrue="1">
      <formula>$BK$9="D"</formula>
    </cfRule>
  </conditionalFormatting>
  <conditionalFormatting sqref="BM14:BN16">
    <cfRule type="expression" priority="916" dxfId="0" stopIfTrue="1">
      <formula>$BM$9="F"</formula>
    </cfRule>
    <cfRule type="expression" priority="917" dxfId="0" stopIfTrue="1">
      <formula>$BM$9="D"</formula>
    </cfRule>
  </conditionalFormatting>
  <conditionalFormatting sqref="BO14:BP16">
    <cfRule type="expression" priority="914" dxfId="0" stopIfTrue="1">
      <formula>$BO$9="F"</formula>
    </cfRule>
    <cfRule type="expression" priority="915" dxfId="0" stopIfTrue="1">
      <formula>$BO$9="D"</formula>
    </cfRule>
  </conditionalFormatting>
  <conditionalFormatting sqref="S14:T16">
    <cfRule type="expression" priority="909" dxfId="0" stopIfTrue="1">
      <formula>$S$9="F"</formula>
    </cfRule>
  </conditionalFormatting>
  <conditionalFormatting sqref="I17:J19">
    <cfRule type="expression" priority="494" dxfId="0" stopIfTrue="1">
      <formula>$I$9="D"</formula>
    </cfRule>
    <cfRule type="expression" priority="497" dxfId="0" stopIfTrue="1">
      <formula>$I$9="F"</formula>
    </cfRule>
  </conditionalFormatting>
  <conditionalFormatting sqref="G17:H19">
    <cfRule type="expression" priority="495" dxfId="0" stopIfTrue="1">
      <formula>$G$9="D"</formula>
    </cfRule>
    <cfRule type="expression" priority="496" dxfId="0" stopIfTrue="1">
      <formula>$G$9="F"</formula>
    </cfRule>
  </conditionalFormatting>
  <conditionalFormatting sqref="M17:N19">
    <cfRule type="expression" priority="439" dxfId="0" stopIfTrue="1">
      <formula>$M$9="F"</formula>
    </cfRule>
    <cfRule type="expression" priority="493" dxfId="0" stopIfTrue="1">
      <formula>$M$9="D"</formula>
    </cfRule>
  </conditionalFormatting>
  <conditionalFormatting sqref="K17:L19">
    <cfRule type="expression" priority="440" dxfId="0" stopIfTrue="1">
      <formula>$K$9="F"</formula>
    </cfRule>
    <cfRule type="expression" priority="492" dxfId="0" stopIfTrue="1">
      <formula>$K$9="D"</formula>
    </cfRule>
  </conditionalFormatting>
  <conditionalFormatting sqref="O17:P19">
    <cfRule type="expression" priority="438" dxfId="0" stopIfTrue="1">
      <formula>$O$9="F"</formula>
    </cfRule>
    <cfRule type="expression" priority="491" dxfId="0" stopIfTrue="1">
      <formula>$O$9="D"</formula>
    </cfRule>
  </conditionalFormatting>
  <conditionalFormatting sqref="Q17:R19">
    <cfRule type="expression" priority="437" dxfId="0" stopIfTrue="1">
      <formula>$Q$9="F"</formula>
    </cfRule>
    <cfRule type="expression" priority="490" dxfId="0" stopIfTrue="1">
      <formula>$Q$9="D"</formula>
    </cfRule>
  </conditionalFormatting>
  <conditionalFormatting sqref="S17:T19">
    <cfRule type="expression" priority="489" dxfId="0" stopIfTrue="1">
      <formula>$S$9="D"</formula>
    </cfRule>
  </conditionalFormatting>
  <conditionalFormatting sqref="U17:V19">
    <cfRule type="expression" priority="487" dxfId="0" stopIfTrue="1">
      <formula>$U$9="F"</formula>
    </cfRule>
    <cfRule type="expression" priority="488" dxfId="0" stopIfTrue="1">
      <formula>$U$9="D"</formula>
    </cfRule>
  </conditionalFormatting>
  <conditionalFormatting sqref="W17:X19">
    <cfRule type="expression" priority="485" dxfId="0" stopIfTrue="1">
      <formula>$W$9="F"</formula>
    </cfRule>
    <cfRule type="expression" priority="486" dxfId="0" stopIfTrue="1">
      <formula>$W$9="D"</formula>
    </cfRule>
  </conditionalFormatting>
  <conditionalFormatting sqref="Y17:Z19">
    <cfRule type="expression" priority="483" dxfId="0" stopIfTrue="1">
      <formula>$Y$9="F"</formula>
    </cfRule>
    <cfRule type="expression" priority="484" dxfId="0" stopIfTrue="1">
      <formula>$Y$9="D"</formula>
    </cfRule>
  </conditionalFormatting>
  <conditionalFormatting sqref="AA17:AB19">
    <cfRule type="expression" priority="481" dxfId="0" stopIfTrue="1">
      <formula>$AA$9="F"</formula>
    </cfRule>
    <cfRule type="expression" priority="482" dxfId="0" stopIfTrue="1">
      <formula>$AA$9="D"</formula>
    </cfRule>
  </conditionalFormatting>
  <conditionalFormatting sqref="AC17:AD19">
    <cfRule type="expression" priority="479" dxfId="0" stopIfTrue="1">
      <formula>$AC$9="F"</formula>
    </cfRule>
    <cfRule type="expression" priority="480" dxfId="0" stopIfTrue="1">
      <formula>$AC$9="D"</formula>
    </cfRule>
  </conditionalFormatting>
  <conditionalFormatting sqref="AE17:AF19">
    <cfRule type="expression" priority="477" dxfId="0" stopIfTrue="1">
      <formula>$AE$9="F"</formula>
    </cfRule>
    <cfRule type="expression" priority="478" dxfId="0" stopIfTrue="1">
      <formula>$AE$9="D"</formula>
    </cfRule>
  </conditionalFormatting>
  <conditionalFormatting sqref="AG17:AH19">
    <cfRule type="expression" priority="475" dxfId="0" stopIfTrue="1">
      <formula>$AG$9="F"</formula>
    </cfRule>
    <cfRule type="expression" priority="476" dxfId="0" stopIfTrue="1">
      <formula>$AG$9="D"</formula>
    </cfRule>
  </conditionalFormatting>
  <conditionalFormatting sqref="AI17:AJ19">
    <cfRule type="expression" priority="473" dxfId="0" stopIfTrue="1">
      <formula>$AI$9="F"</formula>
    </cfRule>
    <cfRule type="expression" priority="474" dxfId="0" stopIfTrue="1">
      <formula>$AI$9="D"</formula>
    </cfRule>
  </conditionalFormatting>
  <conditionalFormatting sqref="AK17:AL19">
    <cfRule type="expression" priority="471" dxfId="0" stopIfTrue="1">
      <formula>$AK$9="F"</formula>
    </cfRule>
    <cfRule type="expression" priority="472" dxfId="0" stopIfTrue="1">
      <formula>$AK$9="D"</formula>
    </cfRule>
  </conditionalFormatting>
  <conditionalFormatting sqref="AM17:AN19">
    <cfRule type="expression" priority="469" dxfId="0" stopIfTrue="1">
      <formula>$AM$9="F"</formula>
    </cfRule>
    <cfRule type="expression" priority="470" dxfId="0" stopIfTrue="1">
      <formula>$AM$9="D"</formula>
    </cfRule>
  </conditionalFormatting>
  <conditionalFormatting sqref="AO17:AP19">
    <cfRule type="expression" priority="467" dxfId="0" stopIfTrue="1">
      <formula>$AO$9="F"</formula>
    </cfRule>
    <cfRule type="expression" priority="468" dxfId="0" stopIfTrue="1">
      <formula>$AO$9="D"</formula>
    </cfRule>
  </conditionalFormatting>
  <conditionalFormatting sqref="AQ17:AR19">
    <cfRule type="expression" priority="465" dxfId="0" stopIfTrue="1">
      <formula>$AQ$9="F"</formula>
    </cfRule>
    <cfRule type="expression" priority="466" dxfId="0" stopIfTrue="1">
      <formula>$AQ$9="D"</formula>
    </cfRule>
  </conditionalFormatting>
  <conditionalFormatting sqref="AS17:AT19">
    <cfRule type="expression" priority="463" dxfId="0" stopIfTrue="1">
      <formula>$AS$9="F"</formula>
    </cfRule>
    <cfRule type="expression" priority="464" dxfId="0" stopIfTrue="1">
      <formula>$AS$9="D"</formula>
    </cfRule>
  </conditionalFormatting>
  <conditionalFormatting sqref="AU17:AV19">
    <cfRule type="expression" priority="461" dxfId="0" stopIfTrue="1">
      <formula>$AU$9="F"</formula>
    </cfRule>
    <cfRule type="expression" priority="462" dxfId="0" stopIfTrue="1">
      <formula>$AU$9="D"</formula>
    </cfRule>
  </conditionalFormatting>
  <conditionalFormatting sqref="AW17:AX19">
    <cfRule type="expression" priority="459" dxfId="0" stopIfTrue="1">
      <formula>$AW$9="F"</formula>
    </cfRule>
    <cfRule type="expression" priority="460" dxfId="0" stopIfTrue="1">
      <formula>$AW$9="D"</formula>
    </cfRule>
  </conditionalFormatting>
  <conditionalFormatting sqref="AY17:AZ19">
    <cfRule type="expression" priority="457" dxfId="0" stopIfTrue="1">
      <formula>$AY$9="F"</formula>
    </cfRule>
    <cfRule type="expression" priority="458" dxfId="0" stopIfTrue="1">
      <formula>$AY$9="D"</formula>
    </cfRule>
  </conditionalFormatting>
  <conditionalFormatting sqref="BA17:BB19">
    <cfRule type="expression" priority="455" dxfId="0" stopIfTrue="1">
      <formula>$BA$9="F"</formula>
    </cfRule>
    <cfRule type="expression" priority="456" dxfId="0" stopIfTrue="1">
      <formula>$BA$9="D"</formula>
    </cfRule>
  </conditionalFormatting>
  <conditionalFormatting sqref="BC17:BD19">
    <cfRule type="expression" priority="453" dxfId="0" stopIfTrue="1">
      <formula>$BC$9="F"</formula>
    </cfRule>
    <cfRule type="expression" priority="454" dxfId="0" stopIfTrue="1">
      <formula>$BC$9="D"</formula>
    </cfRule>
  </conditionalFormatting>
  <conditionalFormatting sqref="BE17:BF19">
    <cfRule type="expression" priority="451" dxfId="0" stopIfTrue="1">
      <formula>$BE$9="F"</formula>
    </cfRule>
    <cfRule type="expression" priority="452" dxfId="0" stopIfTrue="1">
      <formula>$BE$9="D"</formula>
    </cfRule>
  </conditionalFormatting>
  <conditionalFormatting sqref="BG17:BH19">
    <cfRule type="expression" priority="449" dxfId="0" stopIfTrue="1">
      <formula>$BG$9="F"</formula>
    </cfRule>
    <cfRule type="expression" priority="450" dxfId="0" stopIfTrue="1">
      <formula>$BG$9="D"</formula>
    </cfRule>
  </conditionalFormatting>
  <conditionalFormatting sqref="BI17:BJ19">
    <cfRule type="expression" priority="447" dxfId="0" stopIfTrue="1">
      <formula>$BI$9="F"</formula>
    </cfRule>
    <cfRule type="expression" priority="448" dxfId="0" stopIfTrue="1">
      <formula>$BI$9="D"</formula>
    </cfRule>
  </conditionalFormatting>
  <conditionalFormatting sqref="BK17:BL19">
    <cfRule type="expression" priority="445" dxfId="0" stopIfTrue="1">
      <formula>$BK$9="F"</formula>
    </cfRule>
    <cfRule type="expression" priority="446" dxfId="0" stopIfTrue="1">
      <formula>$BK$9="D"</formula>
    </cfRule>
  </conditionalFormatting>
  <conditionalFormatting sqref="BM17:BN19">
    <cfRule type="expression" priority="443" dxfId="0" stopIfTrue="1">
      <formula>$BM$9="F"</formula>
    </cfRule>
    <cfRule type="expression" priority="444" dxfId="0" stopIfTrue="1">
      <formula>$BM$9="D"</formula>
    </cfRule>
  </conditionalFormatting>
  <conditionalFormatting sqref="BO17:BP19">
    <cfRule type="expression" priority="441" dxfId="0" stopIfTrue="1">
      <formula>$BO$9="F"</formula>
    </cfRule>
    <cfRule type="expression" priority="442" dxfId="0" stopIfTrue="1">
      <formula>$BO$9="D"</formula>
    </cfRule>
  </conditionalFormatting>
  <conditionalFormatting sqref="S17:T19">
    <cfRule type="expression" priority="436" dxfId="0" stopIfTrue="1">
      <formula>$S$9="F"</formula>
    </cfRule>
  </conditionalFormatting>
  <conditionalFormatting sqref="I20:J22">
    <cfRule type="expression" priority="432" dxfId="0" stopIfTrue="1">
      <formula>$I$9="D"</formula>
    </cfRule>
    <cfRule type="expression" priority="435" dxfId="0" stopIfTrue="1">
      <formula>$I$9="F"</formula>
    </cfRule>
  </conditionalFormatting>
  <conditionalFormatting sqref="G20:H22">
    <cfRule type="expression" priority="433" dxfId="0" stopIfTrue="1">
      <formula>$G$9="D"</formula>
    </cfRule>
    <cfRule type="expression" priority="434" dxfId="0" stopIfTrue="1">
      <formula>$G$9="F"</formula>
    </cfRule>
  </conditionalFormatting>
  <conditionalFormatting sqref="M20:N22">
    <cfRule type="expression" priority="377" dxfId="0" stopIfTrue="1">
      <formula>$M$9="F"</formula>
    </cfRule>
    <cfRule type="expression" priority="431" dxfId="0" stopIfTrue="1">
      <formula>$M$9="D"</formula>
    </cfRule>
  </conditionalFormatting>
  <conditionalFormatting sqref="K20:L22">
    <cfRule type="expression" priority="378" dxfId="0" stopIfTrue="1">
      <formula>$K$9="F"</formula>
    </cfRule>
    <cfRule type="expression" priority="430" dxfId="0" stopIfTrue="1">
      <formula>$K$9="D"</formula>
    </cfRule>
  </conditionalFormatting>
  <conditionalFormatting sqref="O20:P22">
    <cfRule type="expression" priority="376" dxfId="0" stopIfTrue="1">
      <formula>$O$9="F"</formula>
    </cfRule>
    <cfRule type="expression" priority="429" dxfId="0" stopIfTrue="1">
      <formula>$O$9="D"</formula>
    </cfRule>
  </conditionalFormatting>
  <conditionalFormatting sqref="Q20:R22">
    <cfRule type="expression" priority="375" dxfId="0" stopIfTrue="1">
      <formula>$Q$9="F"</formula>
    </cfRule>
    <cfRule type="expression" priority="428" dxfId="0" stopIfTrue="1">
      <formula>$Q$9="D"</formula>
    </cfRule>
  </conditionalFormatting>
  <conditionalFormatting sqref="S20:T22">
    <cfRule type="expression" priority="427" dxfId="0" stopIfTrue="1">
      <formula>$S$9="D"</formula>
    </cfRule>
  </conditionalFormatting>
  <conditionalFormatting sqref="U20:V22">
    <cfRule type="expression" priority="425" dxfId="0" stopIfTrue="1">
      <formula>$U$9="F"</formula>
    </cfRule>
    <cfRule type="expression" priority="426" dxfId="0" stopIfTrue="1">
      <formula>$U$9="D"</formula>
    </cfRule>
  </conditionalFormatting>
  <conditionalFormatting sqref="W20:X22">
    <cfRule type="expression" priority="423" dxfId="0" stopIfTrue="1">
      <formula>$W$9="F"</formula>
    </cfRule>
    <cfRule type="expression" priority="424" dxfId="0" stopIfTrue="1">
      <formula>$W$9="D"</formula>
    </cfRule>
  </conditionalFormatting>
  <conditionalFormatting sqref="Y20:Z22">
    <cfRule type="expression" priority="421" dxfId="0" stopIfTrue="1">
      <formula>$Y$9="F"</formula>
    </cfRule>
    <cfRule type="expression" priority="422" dxfId="0" stopIfTrue="1">
      <formula>$Y$9="D"</formula>
    </cfRule>
  </conditionalFormatting>
  <conditionalFormatting sqref="AA20:AB22">
    <cfRule type="expression" priority="419" dxfId="0" stopIfTrue="1">
      <formula>$AA$9="F"</formula>
    </cfRule>
    <cfRule type="expression" priority="420" dxfId="0" stopIfTrue="1">
      <formula>$AA$9="D"</formula>
    </cfRule>
  </conditionalFormatting>
  <conditionalFormatting sqref="AC20:AD22">
    <cfRule type="expression" priority="417" dxfId="0" stopIfTrue="1">
      <formula>$AC$9="F"</formula>
    </cfRule>
    <cfRule type="expression" priority="418" dxfId="0" stopIfTrue="1">
      <formula>$AC$9="D"</formula>
    </cfRule>
  </conditionalFormatting>
  <conditionalFormatting sqref="AE20:AF22">
    <cfRule type="expression" priority="415" dxfId="0" stopIfTrue="1">
      <formula>$AE$9="F"</formula>
    </cfRule>
    <cfRule type="expression" priority="416" dxfId="0" stopIfTrue="1">
      <formula>$AE$9="D"</formula>
    </cfRule>
  </conditionalFormatting>
  <conditionalFormatting sqref="AG20:AH22">
    <cfRule type="expression" priority="413" dxfId="0" stopIfTrue="1">
      <formula>$AG$9="F"</formula>
    </cfRule>
    <cfRule type="expression" priority="414" dxfId="0" stopIfTrue="1">
      <formula>$AG$9="D"</formula>
    </cfRule>
  </conditionalFormatting>
  <conditionalFormatting sqref="AI20:AJ22">
    <cfRule type="expression" priority="411" dxfId="0" stopIfTrue="1">
      <formula>$AI$9="F"</formula>
    </cfRule>
    <cfRule type="expression" priority="412" dxfId="0" stopIfTrue="1">
      <formula>$AI$9="D"</formula>
    </cfRule>
  </conditionalFormatting>
  <conditionalFormatting sqref="AK20:AL22">
    <cfRule type="expression" priority="409" dxfId="0" stopIfTrue="1">
      <formula>$AK$9="F"</formula>
    </cfRule>
    <cfRule type="expression" priority="410" dxfId="0" stopIfTrue="1">
      <formula>$AK$9="D"</formula>
    </cfRule>
  </conditionalFormatting>
  <conditionalFormatting sqref="AM20:AN22">
    <cfRule type="expression" priority="407" dxfId="0" stopIfTrue="1">
      <formula>$AM$9="F"</formula>
    </cfRule>
    <cfRule type="expression" priority="408" dxfId="0" stopIfTrue="1">
      <formula>$AM$9="D"</formula>
    </cfRule>
  </conditionalFormatting>
  <conditionalFormatting sqref="AO20:AP22">
    <cfRule type="expression" priority="405" dxfId="0" stopIfTrue="1">
      <formula>$AO$9="F"</formula>
    </cfRule>
    <cfRule type="expression" priority="406" dxfId="0" stopIfTrue="1">
      <formula>$AO$9="D"</formula>
    </cfRule>
  </conditionalFormatting>
  <conditionalFormatting sqref="AQ20:AR22">
    <cfRule type="expression" priority="403" dxfId="0" stopIfTrue="1">
      <formula>$AQ$9="F"</formula>
    </cfRule>
    <cfRule type="expression" priority="404" dxfId="0" stopIfTrue="1">
      <formula>$AQ$9="D"</formula>
    </cfRule>
  </conditionalFormatting>
  <conditionalFormatting sqref="AS20:AT22">
    <cfRule type="expression" priority="401" dxfId="0" stopIfTrue="1">
      <formula>$AS$9="F"</formula>
    </cfRule>
    <cfRule type="expression" priority="402" dxfId="0" stopIfTrue="1">
      <formula>$AS$9="D"</formula>
    </cfRule>
  </conditionalFormatting>
  <conditionalFormatting sqref="AU20:AV22">
    <cfRule type="expression" priority="399" dxfId="0" stopIfTrue="1">
      <formula>$AU$9="F"</formula>
    </cfRule>
    <cfRule type="expression" priority="400" dxfId="0" stopIfTrue="1">
      <formula>$AU$9="D"</formula>
    </cfRule>
  </conditionalFormatting>
  <conditionalFormatting sqref="AW20:AX22">
    <cfRule type="expression" priority="397" dxfId="0" stopIfTrue="1">
      <formula>$AW$9="F"</formula>
    </cfRule>
    <cfRule type="expression" priority="398" dxfId="0" stopIfTrue="1">
      <formula>$AW$9="D"</formula>
    </cfRule>
  </conditionalFormatting>
  <conditionalFormatting sqref="AY20:AZ22">
    <cfRule type="expression" priority="395" dxfId="0" stopIfTrue="1">
      <formula>$AY$9="F"</formula>
    </cfRule>
    <cfRule type="expression" priority="396" dxfId="0" stopIfTrue="1">
      <formula>$AY$9="D"</formula>
    </cfRule>
  </conditionalFormatting>
  <conditionalFormatting sqref="BA20:BB22">
    <cfRule type="expression" priority="393" dxfId="0" stopIfTrue="1">
      <formula>$BA$9="F"</formula>
    </cfRule>
    <cfRule type="expression" priority="394" dxfId="0" stopIfTrue="1">
      <formula>$BA$9="D"</formula>
    </cfRule>
  </conditionalFormatting>
  <conditionalFormatting sqref="BC20:BD22">
    <cfRule type="expression" priority="391" dxfId="0" stopIfTrue="1">
      <formula>$BC$9="F"</formula>
    </cfRule>
    <cfRule type="expression" priority="392" dxfId="0" stopIfTrue="1">
      <formula>$BC$9="D"</formula>
    </cfRule>
  </conditionalFormatting>
  <conditionalFormatting sqref="BE20:BF22">
    <cfRule type="expression" priority="389" dxfId="0" stopIfTrue="1">
      <formula>$BE$9="F"</formula>
    </cfRule>
    <cfRule type="expression" priority="390" dxfId="0" stopIfTrue="1">
      <formula>$BE$9="D"</formula>
    </cfRule>
  </conditionalFormatting>
  <conditionalFormatting sqref="BG20:BH22">
    <cfRule type="expression" priority="387" dxfId="0" stopIfTrue="1">
      <formula>$BG$9="F"</formula>
    </cfRule>
    <cfRule type="expression" priority="388" dxfId="0" stopIfTrue="1">
      <formula>$BG$9="D"</formula>
    </cfRule>
  </conditionalFormatting>
  <conditionalFormatting sqref="BI20:BJ22">
    <cfRule type="expression" priority="385" dxfId="0" stopIfTrue="1">
      <formula>$BI$9="F"</formula>
    </cfRule>
    <cfRule type="expression" priority="386" dxfId="0" stopIfTrue="1">
      <formula>$BI$9="D"</formula>
    </cfRule>
  </conditionalFormatting>
  <conditionalFormatting sqref="BK20:BL22">
    <cfRule type="expression" priority="383" dxfId="0" stopIfTrue="1">
      <formula>$BK$9="F"</formula>
    </cfRule>
    <cfRule type="expression" priority="384" dxfId="0" stopIfTrue="1">
      <formula>$BK$9="D"</formula>
    </cfRule>
  </conditionalFormatting>
  <conditionalFormatting sqref="BM20:BN22">
    <cfRule type="expression" priority="381" dxfId="0" stopIfTrue="1">
      <formula>$BM$9="F"</formula>
    </cfRule>
    <cfRule type="expression" priority="382" dxfId="0" stopIfTrue="1">
      <formula>$BM$9="D"</formula>
    </cfRule>
  </conditionalFormatting>
  <conditionalFormatting sqref="BO20:BP22">
    <cfRule type="expression" priority="379" dxfId="0" stopIfTrue="1">
      <formula>$BO$9="F"</formula>
    </cfRule>
    <cfRule type="expression" priority="380" dxfId="0" stopIfTrue="1">
      <formula>$BO$9="D"</formula>
    </cfRule>
  </conditionalFormatting>
  <conditionalFormatting sqref="S20:T22">
    <cfRule type="expression" priority="374" dxfId="0" stopIfTrue="1">
      <formula>$S$9="F"</formula>
    </cfRule>
  </conditionalFormatting>
  <conditionalFormatting sqref="I23:J25">
    <cfRule type="expression" priority="370" dxfId="0" stopIfTrue="1">
      <formula>$I$9="D"</formula>
    </cfRule>
    <cfRule type="expression" priority="373" dxfId="0" stopIfTrue="1">
      <formula>$I$9="F"</formula>
    </cfRule>
  </conditionalFormatting>
  <conditionalFormatting sqref="G23:H25">
    <cfRule type="expression" priority="371" dxfId="0" stopIfTrue="1">
      <formula>$G$9="D"</formula>
    </cfRule>
    <cfRule type="expression" priority="372" dxfId="0" stopIfTrue="1">
      <formula>$G$9="F"</formula>
    </cfRule>
  </conditionalFormatting>
  <conditionalFormatting sqref="M23:N25">
    <cfRule type="expression" priority="315" dxfId="0" stopIfTrue="1">
      <formula>$M$9="F"</formula>
    </cfRule>
    <cfRule type="expression" priority="369" dxfId="0" stopIfTrue="1">
      <formula>$M$9="D"</formula>
    </cfRule>
  </conditionalFormatting>
  <conditionalFormatting sqref="K23:L25">
    <cfRule type="expression" priority="316" dxfId="0" stopIfTrue="1">
      <formula>$K$9="F"</formula>
    </cfRule>
    <cfRule type="expression" priority="368" dxfId="0" stopIfTrue="1">
      <formula>$K$9="D"</formula>
    </cfRule>
  </conditionalFormatting>
  <conditionalFormatting sqref="O23:P25">
    <cfRule type="expression" priority="314" dxfId="0" stopIfTrue="1">
      <formula>$O$9="F"</formula>
    </cfRule>
    <cfRule type="expression" priority="367" dxfId="0" stopIfTrue="1">
      <formula>$O$9="D"</formula>
    </cfRule>
  </conditionalFormatting>
  <conditionalFormatting sqref="Q23:R25">
    <cfRule type="expression" priority="313" dxfId="0" stopIfTrue="1">
      <formula>$Q$9="F"</formula>
    </cfRule>
    <cfRule type="expression" priority="366" dxfId="0" stopIfTrue="1">
      <formula>$Q$9="D"</formula>
    </cfRule>
  </conditionalFormatting>
  <conditionalFormatting sqref="S23:T25">
    <cfRule type="expression" priority="365" dxfId="0" stopIfTrue="1">
      <formula>$S$9="D"</formula>
    </cfRule>
  </conditionalFormatting>
  <conditionalFormatting sqref="U23:V25">
    <cfRule type="expression" priority="363" dxfId="0" stopIfTrue="1">
      <formula>$U$9="F"</formula>
    </cfRule>
    <cfRule type="expression" priority="364" dxfId="0" stopIfTrue="1">
      <formula>$U$9="D"</formula>
    </cfRule>
  </conditionalFormatting>
  <conditionalFormatting sqref="W23:X25">
    <cfRule type="expression" priority="361" dxfId="0" stopIfTrue="1">
      <formula>$W$9="F"</formula>
    </cfRule>
    <cfRule type="expression" priority="362" dxfId="0" stopIfTrue="1">
      <formula>$W$9="D"</formula>
    </cfRule>
  </conditionalFormatting>
  <conditionalFormatting sqref="Y23:Z25">
    <cfRule type="expression" priority="359" dxfId="0" stopIfTrue="1">
      <formula>$Y$9="F"</formula>
    </cfRule>
    <cfRule type="expression" priority="360" dxfId="0" stopIfTrue="1">
      <formula>$Y$9="D"</formula>
    </cfRule>
  </conditionalFormatting>
  <conditionalFormatting sqref="AA23:AB25">
    <cfRule type="expression" priority="357" dxfId="0" stopIfTrue="1">
      <formula>$AA$9="F"</formula>
    </cfRule>
    <cfRule type="expression" priority="358" dxfId="0" stopIfTrue="1">
      <formula>$AA$9="D"</formula>
    </cfRule>
  </conditionalFormatting>
  <conditionalFormatting sqref="AC23:AD25">
    <cfRule type="expression" priority="355" dxfId="0" stopIfTrue="1">
      <formula>$AC$9="F"</formula>
    </cfRule>
    <cfRule type="expression" priority="356" dxfId="0" stopIfTrue="1">
      <formula>$AC$9="D"</formula>
    </cfRule>
  </conditionalFormatting>
  <conditionalFormatting sqref="AE23:AF25">
    <cfRule type="expression" priority="353" dxfId="0" stopIfTrue="1">
      <formula>$AE$9="F"</formula>
    </cfRule>
    <cfRule type="expression" priority="354" dxfId="0" stopIfTrue="1">
      <formula>$AE$9="D"</formula>
    </cfRule>
  </conditionalFormatting>
  <conditionalFormatting sqref="AG23:AH25">
    <cfRule type="expression" priority="351" dxfId="0" stopIfTrue="1">
      <formula>$AG$9="F"</formula>
    </cfRule>
    <cfRule type="expression" priority="352" dxfId="0" stopIfTrue="1">
      <formula>$AG$9="D"</formula>
    </cfRule>
  </conditionalFormatting>
  <conditionalFormatting sqref="AI23:AJ25">
    <cfRule type="expression" priority="349" dxfId="0" stopIfTrue="1">
      <formula>$AI$9="F"</formula>
    </cfRule>
    <cfRule type="expression" priority="350" dxfId="0" stopIfTrue="1">
      <formula>$AI$9="D"</formula>
    </cfRule>
  </conditionalFormatting>
  <conditionalFormatting sqref="AK23:AL25">
    <cfRule type="expression" priority="347" dxfId="0" stopIfTrue="1">
      <formula>$AK$9="F"</formula>
    </cfRule>
    <cfRule type="expression" priority="348" dxfId="0" stopIfTrue="1">
      <formula>$AK$9="D"</formula>
    </cfRule>
  </conditionalFormatting>
  <conditionalFormatting sqref="AM23:AN25">
    <cfRule type="expression" priority="345" dxfId="0" stopIfTrue="1">
      <formula>$AM$9="F"</formula>
    </cfRule>
    <cfRule type="expression" priority="346" dxfId="0" stopIfTrue="1">
      <formula>$AM$9="D"</formula>
    </cfRule>
  </conditionalFormatting>
  <conditionalFormatting sqref="AO23:AP25">
    <cfRule type="expression" priority="343" dxfId="0" stopIfTrue="1">
      <formula>$AO$9="F"</formula>
    </cfRule>
    <cfRule type="expression" priority="344" dxfId="0" stopIfTrue="1">
      <formula>$AO$9="D"</formula>
    </cfRule>
  </conditionalFormatting>
  <conditionalFormatting sqref="AQ23:AR25">
    <cfRule type="expression" priority="341" dxfId="0" stopIfTrue="1">
      <formula>$AQ$9="F"</formula>
    </cfRule>
    <cfRule type="expression" priority="342" dxfId="0" stopIfTrue="1">
      <formula>$AQ$9="D"</formula>
    </cfRule>
  </conditionalFormatting>
  <conditionalFormatting sqref="AS23:AT25">
    <cfRule type="expression" priority="339" dxfId="0" stopIfTrue="1">
      <formula>$AS$9="F"</formula>
    </cfRule>
    <cfRule type="expression" priority="340" dxfId="0" stopIfTrue="1">
      <formula>$AS$9="D"</formula>
    </cfRule>
  </conditionalFormatting>
  <conditionalFormatting sqref="AU23:AV25">
    <cfRule type="expression" priority="337" dxfId="0" stopIfTrue="1">
      <formula>$AU$9="F"</formula>
    </cfRule>
    <cfRule type="expression" priority="338" dxfId="0" stopIfTrue="1">
      <formula>$AU$9="D"</formula>
    </cfRule>
  </conditionalFormatting>
  <conditionalFormatting sqref="AW23:AX25">
    <cfRule type="expression" priority="335" dxfId="0" stopIfTrue="1">
      <formula>$AW$9="F"</formula>
    </cfRule>
    <cfRule type="expression" priority="336" dxfId="0" stopIfTrue="1">
      <formula>$AW$9="D"</formula>
    </cfRule>
  </conditionalFormatting>
  <conditionalFormatting sqref="AY23:AZ25">
    <cfRule type="expression" priority="333" dxfId="0" stopIfTrue="1">
      <formula>$AY$9="F"</formula>
    </cfRule>
    <cfRule type="expression" priority="334" dxfId="0" stopIfTrue="1">
      <formula>$AY$9="D"</formula>
    </cfRule>
  </conditionalFormatting>
  <conditionalFormatting sqref="BA23:BB25">
    <cfRule type="expression" priority="331" dxfId="0" stopIfTrue="1">
      <formula>$BA$9="F"</formula>
    </cfRule>
    <cfRule type="expression" priority="332" dxfId="0" stopIfTrue="1">
      <formula>$BA$9="D"</formula>
    </cfRule>
  </conditionalFormatting>
  <conditionalFormatting sqref="BC23:BD25">
    <cfRule type="expression" priority="329" dxfId="0" stopIfTrue="1">
      <formula>$BC$9="F"</formula>
    </cfRule>
    <cfRule type="expression" priority="330" dxfId="0" stopIfTrue="1">
      <formula>$BC$9="D"</formula>
    </cfRule>
  </conditionalFormatting>
  <conditionalFormatting sqref="BE23:BF25">
    <cfRule type="expression" priority="327" dxfId="0" stopIfTrue="1">
      <formula>$BE$9="F"</formula>
    </cfRule>
    <cfRule type="expression" priority="328" dxfId="0" stopIfTrue="1">
      <formula>$BE$9="D"</formula>
    </cfRule>
  </conditionalFormatting>
  <conditionalFormatting sqref="BG23:BH25">
    <cfRule type="expression" priority="325" dxfId="0" stopIfTrue="1">
      <formula>$BG$9="F"</formula>
    </cfRule>
    <cfRule type="expression" priority="326" dxfId="0" stopIfTrue="1">
      <formula>$BG$9="D"</formula>
    </cfRule>
  </conditionalFormatting>
  <conditionalFormatting sqref="BI23:BJ25">
    <cfRule type="expression" priority="323" dxfId="0" stopIfTrue="1">
      <formula>$BI$9="F"</formula>
    </cfRule>
    <cfRule type="expression" priority="324" dxfId="0" stopIfTrue="1">
      <formula>$BI$9="D"</formula>
    </cfRule>
  </conditionalFormatting>
  <conditionalFormatting sqref="BK23:BL25">
    <cfRule type="expression" priority="321" dxfId="0" stopIfTrue="1">
      <formula>$BK$9="F"</formula>
    </cfRule>
    <cfRule type="expression" priority="322" dxfId="0" stopIfTrue="1">
      <formula>$BK$9="D"</formula>
    </cfRule>
  </conditionalFormatting>
  <conditionalFormatting sqref="BM23:BN25">
    <cfRule type="expression" priority="319" dxfId="0" stopIfTrue="1">
      <formula>$BM$9="F"</formula>
    </cfRule>
    <cfRule type="expression" priority="320" dxfId="0" stopIfTrue="1">
      <formula>$BM$9="D"</formula>
    </cfRule>
  </conditionalFormatting>
  <conditionalFormatting sqref="BO23:BP25">
    <cfRule type="expression" priority="317" dxfId="0" stopIfTrue="1">
      <formula>$BO$9="F"</formula>
    </cfRule>
    <cfRule type="expression" priority="318" dxfId="0" stopIfTrue="1">
      <formula>$BO$9="D"</formula>
    </cfRule>
  </conditionalFormatting>
  <conditionalFormatting sqref="S23:T25">
    <cfRule type="expression" priority="312" dxfId="0" stopIfTrue="1">
      <formula>$S$9="F"</formula>
    </cfRule>
  </conditionalFormatting>
  <conditionalFormatting sqref="I26:J28">
    <cfRule type="expression" priority="308" dxfId="0" stopIfTrue="1">
      <formula>$I$9="D"</formula>
    </cfRule>
    <cfRule type="expression" priority="311" dxfId="0" stopIfTrue="1">
      <formula>$I$9="F"</formula>
    </cfRule>
  </conditionalFormatting>
  <conditionalFormatting sqref="G26:H28">
    <cfRule type="expression" priority="309" dxfId="0" stopIfTrue="1">
      <formula>$G$9="D"</formula>
    </cfRule>
    <cfRule type="expression" priority="310" dxfId="0" stopIfTrue="1">
      <formula>$G$9="F"</formula>
    </cfRule>
  </conditionalFormatting>
  <conditionalFormatting sqref="M26:N28">
    <cfRule type="expression" priority="253" dxfId="0" stopIfTrue="1">
      <formula>$M$9="F"</formula>
    </cfRule>
    <cfRule type="expression" priority="307" dxfId="0" stopIfTrue="1">
      <formula>$M$9="D"</formula>
    </cfRule>
  </conditionalFormatting>
  <conditionalFormatting sqref="K26:L28">
    <cfRule type="expression" priority="254" dxfId="0" stopIfTrue="1">
      <formula>$K$9="F"</formula>
    </cfRule>
    <cfRule type="expression" priority="306" dxfId="0" stopIfTrue="1">
      <formula>$K$9="D"</formula>
    </cfRule>
  </conditionalFormatting>
  <conditionalFormatting sqref="O26:P28">
    <cfRule type="expression" priority="252" dxfId="0" stopIfTrue="1">
      <formula>$O$9="F"</formula>
    </cfRule>
    <cfRule type="expression" priority="305" dxfId="0" stopIfTrue="1">
      <formula>$O$9="D"</formula>
    </cfRule>
  </conditionalFormatting>
  <conditionalFormatting sqref="Q26:R28">
    <cfRule type="expression" priority="251" dxfId="0" stopIfTrue="1">
      <formula>$Q$9="F"</formula>
    </cfRule>
    <cfRule type="expression" priority="304" dxfId="0" stopIfTrue="1">
      <formula>$Q$9="D"</formula>
    </cfRule>
  </conditionalFormatting>
  <conditionalFormatting sqref="S26:T28">
    <cfRule type="expression" priority="303" dxfId="0" stopIfTrue="1">
      <formula>$S$9="D"</formula>
    </cfRule>
  </conditionalFormatting>
  <conditionalFormatting sqref="U26:V28">
    <cfRule type="expression" priority="301" dxfId="0" stopIfTrue="1">
      <formula>$U$9="F"</formula>
    </cfRule>
    <cfRule type="expression" priority="302" dxfId="0" stopIfTrue="1">
      <formula>$U$9="D"</formula>
    </cfRule>
  </conditionalFormatting>
  <conditionalFormatting sqref="W26:X28">
    <cfRule type="expression" priority="299" dxfId="0" stopIfTrue="1">
      <formula>$W$9="F"</formula>
    </cfRule>
    <cfRule type="expression" priority="300" dxfId="0" stopIfTrue="1">
      <formula>$W$9="D"</formula>
    </cfRule>
  </conditionalFormatting>
  <conditionalFormatting sqref="Y26:Z28">
    <cfRule type="expression" priority="297" dxfId="0" stopIfTrue="1">
      <formula>$Y$9="F"</formula>
    </cfRule>
    <cfRule type="expression" priority="298" dxfId="0" stopIfTrue="1">
      <formula>$Y$9="D"</formula>
    </cfRule>
  </conditionalFormatting>
  <conditionalFormatting sqref="AA26:AB28">
    <cfRule type="expression" priority="295" dxfId="0" stopIfTrue="1">
      <formula>$AA$9="F"</formula>
    </cfRule>
    <cfRule type="expression" priority="296" dxfId="0" stopIfTrue="1">
      <formula>$AA$9="D"</formula>
    </cfRule>
  </conditionalFormatting>
  <conditionalFormatting sqref="AC26:AD28">
    <cfRule type="expression" priority="293" dxfId="0" stopIfTrue="1">
      <formula>$AC$9="F"</formula>
    </cfRule>
    <cfRule type="expression" priority="294" dxfId="0" stopIfTrue="1">
      <formula>$AC$9="D"</formula>
    </cfRule>
  </conditionalFormatting>
  <conditionalFormatting sqref="AE26:AF28">
    <cfRule type="expression" priority="291" dxfId="0" stopIfTrue="1">
      <formula>$AE$9="F"</formula>
    </cfRule>
    <cfRule type="expression" priority="292" dxfId="0" stopIfTrue="1">
      <formula>$AE$9="D"</formula>
    </cfRule>
  </conditionalFormatting>
  <conditionalFormatting sqref="AG26:AH28">
    <cfRule type="expression" priority="289" dxfId="0" stopIfTrue="1">
      <formula>$AG$9="F"</formula>
    </cfRule>
    <cfRule type="expression" priority="290" dxfId="0" stopIfTrue="1">
      <formula>$AG$9="D"</formula>
    </cfRule>
  </conditionalFormatting>
  <conditionalFormatting sqref="AI26:AJ28">
    <cfRule type="expression" priority="287" dxfId="0" stopIfTrue="1">
      <formula>$AI$9="F"</formula>
    </cfRule>
    <cfRule type="expression" priority="288" dxfId="0" stopIfTrue="1">
      <formula>$AI$9="D"</formula>
    </cfRule>
  </conditionalFormatting>
  <conditionalFormatting sqref="AK26:AL28">
    <cfRule type="expression" priority="285" dxfId="0" stopIfTrue="1">
      <formula>$AK$9="F"</formula>
    </cfRule>
    <cfRule type="expression" priority="286" dxfId="0" stopIfTrue="1">
      <formula>$AK$9="D"</formula>
    </cfRule>
  </conditionalFormatting>
  <conditionalFormatting sqref="AM26:AN28">
    <cfRule type="expression" priority="283" dxfId="0" stopIfTrue="1">
      <formula>$AM$9="F"</formula>
    </cfRule>
    <cfRule type="expression" priority="284" dxfId="0" stopIfTrue="1">
      <formula>$AM$9="D"</formula>
    </cfRule>
  </conditionalFormatting>
  <conditionalFormatting sqref="AO26:AP28">
    <cfRule type="expression" priority="281" dxfId="0" stopIfTrue="1">
      <formula>$AO$9="F"</formula>
    </cfRule>
    <cfRule type="expression" priority="282" dxfId="0" stopIfTrue="1">
      <formula>$AO$9="D"</formula>
    </cfRule>
  </conditionalFormatting>
  <conditionalFormatting sqref="AQ26:AR28">
    <cfRule type="expression" priority="279" dxfId="0" stopIfTrue="1">
      <formula>$AQ$9="F"</formula>
    </cfRule>
    <cfRule type="expression" priority="280" dxfId="0" stopIfTrue="1">
      <formula>$AQ$9="D"</formula>
    </cfRule>
  </conditionalFormatting>
  <conditionalFormatting sqref="AS26:AT28">
    <cfRule type="expression" priority="277" dxfId="0" stopIfTrue="1">
      <formula>$AS$9="F"</formula>
    </cfRule>
    <cfRule type="expression" priority="278" dxfId="0" stopIfTrue="1">
      <formula>$AS$9="D"</formula>
    </cfRule>
  </conditionalFormatting>
  <conditionalFormatting sqref="AU26:AV28">
    <cfRule type="expression" priority="275" dxfId="0" stopIfTrue="1">
      <formula>$AU$9="F"</formula>
    </cfRule>
    <cfRule type="expression" priority="276" dxfId="0" stopIfTrue="1">
      <formula>$AU$9="D"</formula>
    </cfRule>
  </conditionalFormatting>
  <conditionalFormatting sqref="AW26:AX28">
    <cfRule type="expression" priority="273" dxfId="0" stopIfTrue="1">
      <formula>$AW$9="F"</formula>
    </cfRule>
    <cfRule type="expression" priority="274" dxfId="0" stopIfTrue="1">
      <formula>$AW$9="D"</formula>
    </cfRule>
  </conditionalFormatting>
  <conditionalFormatting sqref="AY26:AZ28">
    <cfRule type="expression" priority="271" dxfId="0" stopIfTrue="1">
      <formula>$AY$9="F"</formula>
    </cfRule>
    <cfRule type="expression" priority="272" dxfId="0" stopIfTrue="1">
      <formula>$AY$9="D"</formula>
    </cfRule>
  </conditionalFormatting>
  <conditionalFormatting sqref="BA26:BB28">
    <cfRule type="expression" priority="269" dxfId="0" stopIfTrue="1">
      <formula>$BA$9="F"</formula>
    </cfRule>
    <cfRule type="expression" priority="270" dxfId="0" stopIfTrue="1">
      <formula>$BA$9="D"</formula>
    </cfRule>
  </conditionalFormatting>
  <conditionalFormatting sqref="BC26:BD28">
    <cfRule type="expression" priority="267" dxfId="0" stopIfTrue="1">
      <formula>$BC$9="F"</formula>
    </cfRule>
    <cfRule type="expression" priority="268" dxfId="0" stopIfTrue="1">
      <formula>$BC$9="D"</formula>
    </cfRule>
  </conditionalFormatting>
  <conditionalFormatting sqref="BE26:BF28">
    <cfRule type="expression" priority="265" dxfId="0" stopIfTrue="1">
      <formula>$BE$9="F"</formula>
    </cfRule>
    <cfRule type="expression" priority="266" dxfId="0" stopIfTrue="1">
      <formula>$BE$9="D"</formula>
    </cfRule>
  </conditionalFormatting>
  <conditionalFormatting sqref="BG26:BH28">
    <cfRule type="expression" priority="263" dxfId="0" stopIfTrue="1">
      <formula>$BG$9="F"</formula>
    </cfRule>
    <cfRule type="expression" priority="264" dxfId="0" stopIfTrue="1">
      <formula>$BG$9="D"</formula>
    </cfRule>
  </conditionalFormatting>
  <conditionalFormatting sqref="BI26:BJ28">
    <cfRule type="expression" priority="261" dxfId="0" stopIfTrue="1">
      <formula>$BI$9="F"</formula>
    </cfRule>
    <cfRule type="expression" priority="262" dxfId="0" stopIfTrue="1">
      <formula>$BI$9="D"</formula>
    </cfRule>
  </conditionalFormatting>
  <conditionalFormatting sqref="BK26:BL28">
    <cfRule type="expression" priority="259" dxfId="0" stopIfTrue="1">
      <formula>$BK$9="F"</formula>
    </cfRule>
    <cfRule type="expression" priority="260" dxfId="0" stopIfTrue="1">
      <formula>$BK$9="D"</formula>
    </cfRule>
  </conditionalFormatting>
  <conditionalFormatting sqref="BM26:BN28">
    <cfRule type="expression" priority="257" dxfId="0" stopIfTrue="1">
      <formula>$BM$9="F"</formula>
    </cfRule>
    <cfRule type="expression" priority="258" dxfId="0" stopIfTrue="1">
      <formula>$BM$9="D"</formula>
    </cfRule>
  </conditionalFormatting>
  <conditionalFormatting sqref="BO26:BP28">
    <cfRule type="expression" priority="255" dxfId="0" stopIfTrue="1">
      <formula>$BO$9="F"</formula>
    </cfRule>
    <cfRule type="expression" priority="256" dxfId="0" stopIfTrue="1">
      <formula>$BO$9="D"</formula>
    </cfRule>
  </conditionalFormatting>
  <conditionalFormatting sqref="S26:T28">
    <cfRule type="expression" priority="250" dxfId="0" stopIfTrue="1">
      <formula>$S$9="F"</formula>
    </cfRule>
  </conditionalFormatting>
  <conditionalFormatting sqref="I29:J31">
    <cfRule type="expression" priority="246" dxfId="0" stopIfTrue="1">
      <formula>$I$9="D"</formula>
    </cfRule>
    <cfRule type="expression" priority="249" dxfId="0" stopIfTrue="1">
      <formula>$I$9="F"</formula>
    </cfRule>
  </conditionalFormatting>
  <conditionalFormatting sqref="G29:H31">
    <cfRule type="expression" priority="247" dxfId="0" stopIfTrue="1">
      <formula>$G$9="D"</formula>
    </cfRule>
    <cfRule type="expression" priority="248" dxfId="0" stopIfTrue="1">
      <formula>$G$9="F"</formula>
    </cfRule>
  </conditionalFormatting>
  <conditionalFormatting sqref="M29:N31">
    <cfRule type="expression" priority="191" dxfId="0" stopIfTrue="1">
      <formula>$M$9="F"</formula>
    </cfRule>
    <cfRule type="expression" priority="245" dxfId="0" stopIfTrue="1">
      <formula>$M$9="D"</formula>
    </cfRule>
  </conditionalFormatting>
  <conditionalFormatting sqref="K29:L31">
    <cfRule type="expression" priority="192" dxfId="0" stopIfTrue="1">
      <formula>$K$9="F"</formula>
    </cfRule>
    <cfRule type="expression" priority="244" dxfId="0" stopIfTrue="1">
      <formula>$K$9="D"</formula>
    </cfRule>
  </conditionalFormatting>
  <conditionalFormatting sqref="O29:P31">
    <cfRule type="expression" priority="190" dxfId="0" stopIfTrue="1">
      <formula>$O$9="F"</formula>
    </cfRule>
    <cfRule type="expression" priority="243" dxfId="0" stopIfTrue="1">
      <formula>$O$9="D"</formula>
    </cfRule>
  </conditionalFormatting>
  <conditionalFormatting sqref="Q29:R31">
    <cfRule type="expression" priority="189" dxfId="0" stopIfTrue="1">
      <formula>$Q$9="F"</formula>
    </cfRule>
    <cfRule type="expression" priority="242" dxfId="0" stopIfTrue="1">
      <formula>$Q$9="D"</formula>
    </cfRule>
  </conditionalFormatting>
  <conditionalFormatting sqref="S29:T31">
    <cfRule type="expression" priority="241" dxfId="0" stopIfTrue="1">
      <formula>$S$9="D"</formula>
    </cfRule>
  </conditionalFormatting>
  <conditionalFormatting sqref="U29:V31">
    <cfRule type="expression" priority="239" dxfId="0" stopIfTrue="1">
      <formula>$U$9="F"</formula>
    </cfRule>
    <cfRule type="expression" priority="240" dxfId="0" stopIfTrue="1">
      <formula>$U$9="D"</formula>
    </cfRule>
  </conditionalFormatting>
  <conditionalFormatting sqref="W29:X31">
    <cfRule type="expression" priority="237" dxfId="0" stopIfTrue="1">
      <formula>$W$9="F"</formula>
    </cfRule>
    <cfRule type="expression" priority="238" dxfId="0" stopIfTrue="1">
      <formula>$W$9="D"</formula>
    </cfRule>
  </conditionalFormatting>
  <conditionalFormatting sqref="Y29:Z31">
    <cfRule type="expression" priority="235" dxfId="0" stopIfTrue="1">
      <formula>$Y$9="F"</formula>
    </cfRule>
    <cfRule type="expression" priority="236" dxfId="0" stopIfTrue="1">
      <formula>$Y$9="D"</formula>
    </cfRule>
  </conditionalFormatting>
  <conditionalFormatting sqref="AA29:AB31">
    <cfRule type="expression" priority="233" dxfId="0" stopIfTrue="1">
      <formula>$AA$9="F"</formula>
    </cfRule>
    <cfRule type="expression" priority="234" dxfId="0" stopIfTrue="1">
      <formula>$AA$9="D"</formula>
    </cfRule>
  </conditionalFormatting>
  <conditionalFormatting sqref="AC29:AD31">
    <cfRule type="expression" priority="231" dxfId="0" stopIfTrue="1">
      <formula>$AC$9="F"</formula>
    </cfRule>
    <cfRule type="expression" priority="232" dxfId="0" stopIfTrue="1">
      <formula>$AC$9="D"</formula>
    </cfRule>
  </conditionalFormatting>
  <conditionalFormatting sqref="AE29:AF31">
    <cfRule type="expression" priority="229" dxfId="0" stopIfTrue="1">
      <formula>$AE$9="F"</formula>
    </cfRule>
    <cfRule type="expression" priority="230" dxfId="0" stopIfTrue="1">
      <formula>$AE$9="D"</formula>
    </cfRule>
  </conditionalFormatting>
  <conditionalFormatting sqref="AG29:AH31">
    <cfRule type="expression" priority="227" dxfId="0" stopIfTrue="1">
      <formula>$AG$9="F"</formula>
    </cfRule>
    <cfRule type="expression" priority="228" dxfId="0" stopIfTrue="1">
      <formula>$AG$9="D"</formula>
    </cfRule>
  </conditionalFormatting>
  <conditionalFormatting sqref="AI29:AJ31">
    <cfRule type="expression" priority="225" dxfId="0" stopIfTrue="1">
      <formula>$AI$9="F"</formula>
    </cfRule>
    <cfRule type="expression" priority="226" dxfId="0" stopIfTrue="1">
      <formula>$AI$9="D"</formula>
    </cfRule>
  </conditionalFormatting>
  <conditionalFormatting sqref="AK29:AL31">
    <cfRule type="expression" priority="223" dxfId="0" stopIfTrue="1">
      <formula>$AK$9="F"</formula>
    </cfRule>
    <cfRule type="expression" priority="224" dxfId="0" stopIfTrue="1">
      <formula>$AK$9="D"</formula>
    </cfRule>
  </conditionalFormatting>
  <conditionalFormatting sqref="AM29:AN31">
    <cfRule type="expression" priority="221" dxfId="0" stopIfTrue="1">
      <formula>$AM$9="F"</formula>
    </cfRule>
    <cfRule type="expression" priority="222" dxfId="0" stopIfTrue="1">
      <formula>$AM$9="D"</formula>
    </cfRule>
  </conditionalFormatting>
  <conditionalFormatting sqref="AO29:AP31">
    <cfRule type="expression" priority="219" dxfId="0" stopIfTrue="1">
      <formula>$AO$9="F"</formula>
    </cfRule>
    <cfRule type="expression" priority="220" dxfId="0" stopIfTrue="1">
      <formula>$AO$9="D"</formula>
    </cfRule>
  </conditionalFormatting>
  <conditionalFormatting sqref="AQ29:AR31">
    <cfRule type="expression" priority="217" dxfId="0" stopIfTrue="1">
      <formula>$AQ$9="F"</formula>
    </cfRule>
    <cfRule type="expression" priority="218" dxfId="0" stopIfTrue="1">
      <formula>$AQ$9="D"</formula>
    </cfRule>
  </conditionalFormatting>
  <conditionalFormatting sqref="AS29:AT31">
    <cfRule type="expression" priority="215" dxfId="0" stopIfTrue="1">
      <formula>$AS$9="F"</formula>
    </cfRule>
    <cfRule type="expression" priority="216" dxfId="0" stopIfTrue="1">
      <formula>$AS$9="D"</formula>
    </cfRule>
  </conditionalFormatting>
  <conditionalFormatting sqref="AU29:AV31">
    <cfRule type="expression" priority="213" dxfId="0" stopIfTrue="1">
      <formula>$AU$9="F"</formula>
    </cfRule>
    <cfRule type="expression" priority="214" dxfId="0" stopIfTrue="1">
      <formula>$AU$9="D"</formula>
    </cfRule>
  </conditionalFormatting>
  <conditionalFormatting sqref="AW29:AX31">
    <cfRule type="expression" priority="211" dxfId="0" stopIfTrue="1">
      <formula>$AW$9="F"</formula>
    </cfRule>
    <cfRule type="expression" priority="212" dxfId="0" stopIfTrue="1">
      <formula>$AW$9="D"</formula>
    </cfRule>
  </conditionalFormatting>
  <conditionalFormatting sqref="AY29:AZ31">
    <cfRule type="expression" priority="209" dxfId="0" stopIfTrue="1">
      <formula>$AY$9="F"</formula>
    </cfRule>
    <cfRule type="expression" priority="210" dxfId="0" stopIfTrue="1">
      <formula>$AY$9="D"</formula>
    </cfRule>
  </conditionalFormatting>
  <conditionalFormatting sqref="BA29:BB31">
    <cfRule type="expression" priority="207" dxfId="0" stopIfTrue="1">
      <formula>$BA$9="F"</formula>
    </cfRule>
    <cfRule type="expression" priority="208" dxfId="0" stopIfTrue="1">
      <formula>$BA$9="D"</formula>
    </cfRule>
  </conditionalFormatting>
  <conditionalFormatting sqref="BC29:BD31">
    <cfRule type="expression" priority="205" dxfId="0" stopIfTrue="1">
      <formula>$BC$9="F"</formula>
    </cfRule>
    <cfRule type="expression" priority="206" dxfId="0" stopIfTrue="1">
      <formula>$BC$9="D"</formula>
    </cfRule>
  </conditionalFormatting>
  <conditionalFormatting sqref="BE29:BF31">
    <cfRule type="expression" priority="203" dxfId="0" stopIfTrue="1">
      <formula>$BE$9="F"</formula>
    </cfRule>
    <cfRule type="expression" priority="204" dxfId="0" stopIfTrue="1">
      <formula>$BE$9="D"</formula>
    </cfRule>
  </conditionalFormatting>
  <conditionalFormatting sqref="BG29:BH31">
    <cfRule type="expression" priority="201" dxfId="0" stopIfTrue="1">
      <formula>$BG$9="F"</formula>
    </cfRule>
    <cfRule type="expression" priority="202" dxfId="0" stopIfTrue="1">
      <formula>$BG$9="D"</formula>
    </cfRule>
  </conditionalFormatting>
  <conditionalFormatting sqref="BI29:BJ31">
    <cfRule type="expression" priority="199" dxfId="0" stopIfTrue="1">
      <formula>$BI$9="F"</formula>
    </cfRule>
    <cfRule type="expression" priority="200" dxfId="0" stopIfTrue="1">
      <formula>$BI$9="D"</formula>
    </cfRule>
  </conditionalFormatting>
  <conditionalFormatting sqref="BK29:BL31">
    <cfRule type="expression" priority="197" dxfId="0" stopIfTrue="1">
      <formula>$BK$9="F"</formula>
    </cfRule>
    <cfRule type="expression" priority="198" dxfId="0" stopIfTrue="1">
      <formula>$BK$9="D"</formula>
    </cfRule>
  </conditionalFormatting>
  <conditionalFormatting sqref="BM29:BN31">
    <cfRule type="expression" priority="195" dxfId="0" stopIfTrue="1">
      <formula>$BM$9="F"</formula>
    </cfRule>
    <cfRule type="expression" priority="196" dxfId="0" stopIfTrue="1">
      <formula>$BM$9="D"</formula>
    </cfRule>
  </conditionalFormatting>
  <conditionalFormatting sqref="BO29:BP31">
    <cfRule type="expression" priority="193" dxfId="0" stopIfTrue="1">
      <formula>$BO$9="F"</formula>
    </cfRule>
    <cfRule type="expression" priority="194" dxfId="0" stopIfTrue="1">
      <formula>$BO$9="D"</formula>
    </cfRule>
  </conditionalFormatting>
  <conditionalFormatting sqref="S29:T31">
    <cfRule type="expression" priority="188" dxfId="0" stopIfTrue="1">
      <formula>$S$9="F"</formula>
    </cfRule>
  </conditionalFormatting>
  <conditionalFormatting sqref="I32:J34">
    <cfRule type="expression" priority="184" dxfId="0" stopIfTrue="1">
      <formula>$I$9="D"</formula>
    </cfRule>
    <cfRule type="expression" priority="187" dxfId="0" stopIfTrue="1">
      <formula>$I$9="F"</formula>
    </cfRule>
  </conditionalFormatting>
  <conditionalFormatting sqref="G32:H34">
    <cfRule type="expression" priority="185" dxfId="0" stopIfTrue="1">
      <formula>$G$9="D"</formula>
    </cfRule>
    <cfRule type="expression" priority="186" dxfId="0" stopIfTrue="1">
      <formula>$G$9="F"</formula>
    </cfRule>
  </conditionalFormatting>
  <conditionalFormatting sqref="M32:N34">
    <cfRule type="expression" priority="129" dxfId="0" stopIfTrue="1">
      <formula>$M$9="F"</formula>
    </cfRule>
    <cfRule type="expression" priority="183" dxfId="0" stopIfTrue="1">
      <formula>$M$9="D"</formula>
    </cfRule>
  </conditionalFormatting>
  <conditionalFormatting sqref="K32:L34">
    <cfRule type="expression" priority="130" dxfId="0" stopIfTrue="1">
      <formula>$K$9="F"</formula>
    </cfRule>
    <cfRule type="expression" priority="182" dxfId="0" stopIfTrue="1">
      <formula>$K$9="D"</formula>
    </cfRule>
  </conditionalFormatting>
  <conditionalFormatting sqref="O32:P34">
    <cfRule type="expression" priority="128" dxfId="0" stopIfTrue="1">
      <formula>$O$9="F"</formula>
    </cfRule>
    <cfRule type="expression" priority="181" dxfId="0" stopIfTrue="1">
      <formula>$O$9="D"</formula>
    </cfRule>
  </conditionalFormatting>
  <conditionalFormatting sqref="Q32:R34">
    <cfRule type="expression" priority="127" dxfId="0" stopIfTrue="1">
      <formula>$Q$9="F"</formula>
    </cfRule>
    <cfRule type="expression" priority="180" dxfId="0" stopIfTrue="1">
      <formula>$Q$9="D"</formula>
    </cfRule>
  </conditionalFormatting>
  <conditionalFormatting sqref="S32:T34">
    <cfRule type="expression" priority="179" dxfId="0" stopIfTrue="1">
      <formula>$S$9="D"</formula>
    </cfRule>
  </conditionalFormatting>
  <conditionalFormatting sqref="U32:V34">
    <cfRule type="expression" priority="177" dxfId="0" stopIfTrue="1">
      <formula>$U$9="F"</formula>
    </cfRule>
    <cfRule type="expression" priority="178" dxfId="0" stopIfTrue="1">
      <formula>$U$9="D"</formula>
    </cfRule>
  </conditionalFormatting>
  <conditionalFormatting sqref="W32:X34">
    <cfRule type="expression" priority="175" dxfId="0" stopIfTrue="1">
      <formula>$W$9="F"</formula>
    </cfRule>
    <cfRule type="expression" priority="176" dxfId="0" stopIfTrue="1">
      <formula>$W$9="D"</formula>
    </cfRule>
  </conditionalFormatting>
  <conditionalFormatting sqref="Y32:Z34">
    <cfRule type="expression" priority="173" dxfId="0" stopIfTrue="1">
      <formula>$Y$9="F"</formula>
    </cfRule>
    <cfRule type="expression" priority="174" dxfId="0" stopIfTrue="1">
      <formula>$Y$9="D"</formula>
    </cfRule>
  </conditionalFormatting>
  <conditionalFormatting sqref="AA32:AB34">
    <cfRule type="expression" priority="171" dxfId="0" stopIfTrue="1">
      <formula>$AA$9="F"</formula>
    </cfRule>
    <cfRule type="expression" priority="172" dxfId="0" stopIfTrue="1">
      <formula>$AA$9="D"</formula>
    </cfRule>
  </conditionalFormatting>
  <conditionalFormatting sqref="AC32:AD34">
    <cfRule type="expression" priority="169" dxfId="0" stopIfTrue="1">
      <formula>$AC$9="F"</formula>
    </cfRule>
    <cfRule type="expression" priority="170" dxfId="0" stopIfTrue="1">
      <formula>$AC$9="D"</formula>
    </cfRule>
  </conditionalFormatting>
  <conditionalFormatting sqref="AE32:AF34">
    <cfRule type="expression" priority="167" dxfId="0" stopIfTrue="1">
      <formula>$AE$9="F"</formula>
    </cfRule>
    <cfRule type="expression" priority="168" dxfId="0" stopIfTrue="1">
      <formula>$AE$9="D"</formula>
    </cfRule>
  </conditionalFormatting>
  <conditionalFormatting sqref="AG32:AH34">
    <cfRule type="expression" priority="165" dxfId="0" stopIfTrue="1">
      <formula>$AG$9="F"</formula>
    </cfRule>
    <cfRule type="expression" priority="166" dxfId="0" stopIfTrue="1">
      <formula>$AG$9="D"</formula>
    </cfRule>
  </conditionalFormatting>
  <conditionalFormatting sqref="AI32:AJ34">
    <cfRule type="expression" priority="163" dxfId="0" stopIfTrue="1">
      <formula>$AI$9="F"</formula>
    </cfRule>
    <cfRule type="expression" priority="164" dxfId="0" stopIfTrue="1">
      <formula>$AI$9="D"</formula>
    </cfRule>
  </conditionalFormatting>
  <conditionalFormatting sqref="AK32:AL34">
    <cfRule type="expression" priority="161" dxfId="0" stopIfTrue="1">
      <formula>$AK$9="F"</formula>
    </cfRule>
    <cfRule type="expression" priority="162" dxfId="0" stopIfTrue="1">
      <formula>$AK$9="D"</formula>
    </cfRule>
  </conditionalFormatting>
  <conditionalFormatting sqref="AM32:AN34">
    <cfRule type="expression" priority="159" dxfId="0" stopIfTrue="1">
      <formula>$AM$9="F"</formula>
    </cfRule>
    <cfRule type="expression" priority="160" dxfId="0" stopIfTrue="1">
      <formula>$AM$9="D"</formula>
    </cfRule>
  </conditionalFormatting>
  <conditionalFormatting sqref="AO32:AP34">
    <cfRule type="expression" priority="157" dxfId="0" stopIfTrue="1">
      <formula>$AO$9="F"</formula>
    </cfRule>
    <cfRule type="expression" priority="158" dxfId="0" stopIfTrue="1">
      <formula>$AO$9="D"</formula>
    </cfRule>
  </conditionalFormatting>
  <conditionalFormatting sqref="AQ32:AR34">
    <cfRule type="expression" priority="155" dxfId="0" stopIfTrue="1">
      <formula>$AQ$9="F"</formula>
    </cfRule>
    <cfRule type="expression" priority="156" dxfId="0" stopIfTrue="1">
      <formula>$AQ$9="D"</formula>
    </cfRule>
  </conditionalFormatting>
  <conditionalFormatting sqref="AS32:AT34">
    <cfRule type="expression" priority="153" dxfId="0" stopIfTrue="1">
      <formula>$AS$9="F"</formula>
    </cfRule>
    <cfRule type="expression" priority="154" dxfId="0" stopIfTrue="1">
      <formula>$AS$9="D"</formula>
    </cfRule>
  </conditionalFormatting>
  <conditionalFormatting sqref="AU32:AV34">
    <cfRule type="expression" priority="151" dxfId="0" stopIfTrue="1">
      <formula>$AU$9="F"</formula>
    </cfRule>
    <cfRule type="expression" priority="152" dxfId="0" stopIfTrue="1">
      <formula>$AU$9="D"</formula>
    </cfRule>
  </conditionalFormatting>
  <conditionalFormatting sqref="AW32:AX34">
    <cfRule type="expression" priority="149" dxfId="0" stopIfTrue="1">
      <formula>$AW$9="F"</formula>
    </cfRule>
    <cfRule type="expression" priority="150" dxfId="0" stopIfTrue="1">
      <formula>$AW$9="D"</formula>
    </cfRule>
  </conditionalFormatting>
  <conditionalFormatting sqref="AY32:AZ34">
    <cfRule type="expression" priority="147" dxfId="0" stopIfTrue="1">
      <formula>$AY$9="F"</formula>
    </cfRule>
    <cfRule type="expression" priority="148" dxfId="0" stopIfTrue="1">
      <formula>$AY$9="D"</formula>
    </cfRule>
  </conditionalFormatting>
  <conditionalFormatting sqref="BA32:BB34">
    <cfRule type="expression" priority="145" dxfId="0" stopIfTrue="1">
      <formula>$BA$9="F"</formula>
    </cfRule>
    <cfRule type="expression" priority="146" dxfId="0" stopIfTrue="1">
      <formula>$BA$9="D"</formula>
    </cfRule>
  </conditionalFormatting>
  <conditionalFormatting sqref="BC32:BD34">
    <cfRule type="expression" priority="143" dxfId="0" stopIfTrue="1">
      <formula>$BC$9="F"</formula>
    </cfRule>
    <cfRule type="expression" priority="144" dxfId="0" stopIfTrue="1">
      <formula>$BC$9="D"</formula>
    </cfRule>
  </conditionalFormatting>
  <conditionalFormatting sqref="BE32:BF34">
    <cfRule type="expression" priority="141" dxfId="0" stopIfTrue="1">
      <formula>$BE$9="F"</formula>
    </cfRule>
    <cfRule type="expression" priority="142" dxfId="0" stopIfTrue="1">
      <formula>$BE$9="D"</formula>
    </cfRule>
  </conditionalFormatting>
  <conditionalFormatting sqref="BG32:BH34">
    <cfRule type="expression" priority="139" dxfId="0" stopIfTrue="1">
      <formula>$BG$9="F"</formula>
    </cfRule>
    <cfRule type="expression" priority="140" dxfId="0" stopIfTrue="1">
      <formula>$BG$9="D"</formula>
    </cfRule>
  </conditionalFormatting>
  <conditionalFormatting sqref="BI32:BJ34">
    <cfRule type="expression" priority="137" dxfId="0" stopIfTrue="1">
      <formula>$BI$9="F"</formula>
    </cfRule>
    <cfRule type="expression" priority="138" dxfId="0" stopIfTrue="1">
      <formula>$BI$9="D"</formula>
    </cfRule>
  </conditionalFormatting>
  <conditionalFormatting sqref="BK32:BL34">
    <cfRule type="expression" priority="135" dxfId="0" stopIfTrue="1">
      <formula>$BK$9="F"</formula>
    </cfRule>
    <cfRule type="expression" priority="136" dxfId="0" stopIfTrue="1">
      <formula>$BK$9="D"</formula>
    </cfRule>
  </conditionalFormatting>
  <conditionalFormatting sqref="BM32:BN34">
    <cfRule type="expression" priority="133" dxfId="0" stopIfTrue="1">
      <formula>$BM$9="F"</formula>
    </cfRule>
    <cfRule type="expression" priority="134" dxfId="0" stopIfTrue="1">
      <formula>$BM$9="D"</formula>
    </cfRule>
  </conditionalFormatting>
  <conditionalFormatting sqref="BO32:BP34">
    <cfRule type="expression" priority="131" dxfId="0" stopIfTrue="1">
      <formula>$BO$9="F"</formula>
    </cfRule>
    <cfRule type="expression" priority="132" dxfId="0" stopIfTrue="1">
      <formula>$BO$9="D"</formula>
    </cfRule>
  </conditionalFormatting>
  <conditionalFormatting sqref="S32:T34">
    <cfRule type="expression" priority="126" dxfId="0" stopIfTrue="1">
      <formula>$S$9="F"</formula>
    </cfRule>
  </conditionalFormatting>
  <conditionalFormatting sqref="I35:J37">
    <cfRule type="expression" priority="122" dxfId="0" stopIfTrue="1">
      <formula>$I$9="D"</formula>
    </cfRule>
    <cfRule type="expression" priority="125" dxfId="0" stopIfTrue="1">
      <formula>$I$9="F"</formula>
    </cfRule>
  </conditionalFormatting>
  <conditionalFormatting sqref="G35:H37">
    <cfRule type="expression" priority="123" dxfId="0" stopIfTrue="1">
      <formula>$G$9="D"</formula>
    </cfRule>
    <cfRule type="expression" priority="124" dxfId="0" stopIfTrue="1">
      <formula>$G$9="F"</formula>
    </cfRule>
  </conditionalFormatting>
  <conditionalFormatting sqref="M35:N37">
    <cfRule type="expression" priority="67" dxfId="0" stopIfTrue="1">
      <formula>$M$9="F"</formula>
    </cfRule>
    <cfRule type="expression" priority="121" dxfId="0" stopIfTrue="1">
      <formula>$M$9="D"</formula>
    </cfRule>
  </conditionalFormatting>
  <conditionalFormatting sqref="K35:L37">
    <cfRule type="expression" priority="68" dxfId="0" stopIfTrue="1">
      <formula>$K$9="F"</formula>
    </cfRule>
    <cfRule type="expression" priority="120" dxfId="0" stopIfTrue="1">
      <formula>$K$9="D"</formula>
    </cfRule>
  </conditionalFormatting>
  <conditionalFormatting sqref="O35:P37">
    <cfRule type="expression" priority="66" dxfId="0" stopIfTrue="1">
      <formula>$O$9="F"</formula>
    </cfRule>
    <cfRule type="expression" priority="119" dxfId="0" stopIfTrue="1">
      <formula>$O$9="D"</formula>
    </cfRule>
  </conditionalFormatting>
  <conditionalFormatting sqref="Q35:R37">
    <cfRule type="expression" priority="65" dxfId="0" stopIfTrue="1">
      <formula>$Q$9="F"</formula>
    </cfRule>
    <cfRule type="expression" priority="118" dxfId="0" stopIfTrue="1">
      <formula>$Q$9="D"</formula>
    </cfRule>
  </conditionalFormatting>
  <conditionalFormatting sqref="S35:T37">
    <cfRule type="expression" priority="117" dxfId="0" stopIfTrue="1">
      <formula>$S$9="D"</formula>
    </cfRule>
  </conditionalFormatting>
  <conditionalFormatting sqref="U35:V37">
    <cfRule type="expression" priority="115" dxfId="0" stopIfTrue="1">
      <formula>$U$9="F"</formula>
    </cfRule>
    <cfRule type="expression" priority="116" dxfId="0" stopIfTrue="1">
      <formula>$U$9="D"</formula>
    </cfRule>
  </conditionalFormatting>
  <conditionalFormatting sqref="W35:X37">
    <cfRule type="expression" priority="113" dxfId="0" stopIfTrue="1">
      <formula>$W$9="F"</formula>
    </cfRule>
    <cfRule type="expression" priority="114" dxfId="0" stopIfTrue="1">
      <formula>$W$9="D"</formula>
    </cfRule>
  </conditionalFormatting>
  <conditionalFormatting sqref="Y35:Z37">
    <cfRule type="expression" priority="111" dxfId="0" stopIfTrue="1">
      <formula>$Y$9="F"</formula>
    </cfRule>
    <cfRule type="expression" priority="112" dxfId="0" stopIfTrue="1">
      <formula>$Y$9="D"</formula>
    </cfRule>
  </conditionalFormatting>
  <conditionalFormatting sqref="AA35:AB37">
    <cfRule type="expression" priority="109" dxfId="0" stopIfTrue="1">
      <formula>$AA$9="F"</formula>
    </cfRule>
    <cfRule type="expression" priority="110" dxfId="0" stopIfTrue="1">
      <formula>$AA$9="D"</formula>
    </cfRule>
  </conditionalFormatting>
  <conditionalFormatting sqref="AC35:AD37">
    <cfRule type="expression" priority="107" dxfId="0" stopIfTrue="1">
      <formula>$AC$9="F"</formula>
    </cfRule>
    <cfRule type="expression" priority="108" dxfId="0" stopIfTrue="1">
      <formula>$AC$9="D"</formula>
    </cfRule>
  </conditionalFormatting>
  <conditionalFormatting sqref="AE35:AF37">
    <cfRule type="expression" priority="105" dxfId="0" stopIfTrue="1">
      <formula>$AE$9="F"</formula>
    </cfRule>
    <cfRule type="expression" priority="106" dxfId="0" stopIfTrue="1">
      <formula>$AE$9="D"</formula>
    </cfRule>
  </conditionalFormatting>
  <conditionalFormatting sqref="AG35:AH37">
    <cfRule type="expression" priority="103" dxfId="0" stopIfTrue="1">
      <formula>$AG$9="F"</formula>
    </cfRule>
    <cfRule type="expression" priority="104" dxfId="0" stopIfTrue="1">
      <formula>$AG$9="D"</formula>
    </cfRule>
  </conditionalFormatting>
  <conditionalFormatting sqref="AI35:AJ37">
    <cfRule type="expression" priority="101" dxfId="0" stopIfTrue="1">
      <formula>$AI$9="F"</formula>
    </cfRule>
    <cfRule type="expression" priority="102" dxfId="0" stopIfTrue="1">
      <formula>$AI$9="D"</formula>
    </cfRule>
  </conditionalFormatting>
  <conditionalFormatting sqref="AK35:AL37">
    <cfRule type="expression" priority="99" dxfId="0" stopIfTrue="1">
      <formula>$AK$9="F"</formula>
    </cfRule>
    <cfRule type="expression" priority="100" dxfId="0" stopIfTrue="1">
      <formula>$AK$9="D"</formula>
    </cfRule>
  </conditionalFormatting>
  <conditionalFormatting sqref="AM35:AN37">
    <cfRule type="expression" priority="97" dxfId="0" stopIfTrue="1">
      <formula>$AM$9="F"</formula>
    </cfRule>
    <cfRule type="expression" priority="98" dxfId="0" stopIfTrue="1">
      <formula>$AM$9="D"</formula>
    </cfRule>
  </conditionalFormatting>
  <conditionalFormatting sqref="AO35:AP37">
    <cfRule type="expression" priority="95" dxfId="0" stopIfTrue="1">
      <formula>$AO$9="F"</formula>
    </cfRule>
    <cfRule type="expression" priority="96" dxfId="0" stopIfTrue="1">
      <formula>$AO$9="D"</formula>
    </cfRule>
  </conditionalFormatting>
  <conditionalFormatting sqref="AQ35:AR37">
    <cfRule type="expression" priority="93" dxfId="0" stopIfTrue="1">
      <formula>$AQ$9="F"</formula>
    </cfRule>
    <cfRule type="expression" priority="94" dxfId="0" stopIfTrue="1">
      <formula>$AQ$9="D"</formula>
    </cfRule>
  </conditionalFormatting>
  <conditionalFormatting sqref="AS35:AT37">
    <cfRule type="expression" priority="91" dxfId="0" stopIfTrue="1">
      <formula>$AS$9="F"</formula>
    </cfRule>
    <cfRule type="expression" priority="92" dxfId="0" stopIfTrue="1">
      <formula>$AS$9="D"</formula>
    </cfRule>
  </conditionalFormatting>
  <conditionalFormatting sqref="AU35:AV37">
    <cfRule type="expression" priority="89" dxfId="0" stopIfTrue="1">
      <formula>$AU$9="F"</formula>
    </cfRule>
    <cfRule type="expression" priority="90" dxfId="0" stopIfTrue="1">
      <formula>$AU$9="D"</formula>
    </cfRule>
  </conditionalFormatting>
  <conditionalFormatting sqref="AW35:AX37">
    <cfRule type="expression" priority="87" dxfId="0" stopIfTrue="1">
      <formula>$AW$9="F"</formula>
    </cfRule>
    <cfRule type="expression" priority="88" dxfId="0" stopIfTrue="1">
      <formula>$AW$9="D"</formula>
    </cfRule>
  </conditionalFormatting>
  <conditionalFormatting sqref="AY35:AZ37">
    <cfRule type="expression" priority="85" dxfId="0" stopIfTrue="1">
      <formula>$AY$9="F"</formula>
    </cfRule>
    <cfRule type="expression" priority="86" dxfId="0" stopIfTrue="1">
      <formula>$AY$9="D"</formula>
    </cfRule>
  </conditionalFormatting>
  <conditionalFormatting sqref="BA35:BB37">
    <cfRule type="expression" priority="83" dxfId="0" stopIfTrue="1">
      <formula>$BA$9="F"</formula>
    </cfRule>
    <cfRule type="expression" priority="84" dxfId="0" stopIfTrue="1">
      <formula>$BA$9="D"</formula>
    </cfRule>
  </conditionalFormatting>
  <conditionalFormatting sqref="BC35:BD37">
    <cfRule type="expression" priority="81" dxfId="0" stopIfTrue="1">
      <formula>$BC$9="F"</formula>
    </cfRule>
    <cfRule type="expression" priority="82" dxfId="0" stopIfTrue="1">
      <formula>$BC$9="D"</formula>
    </cfRule>
  </conditionalFormatting>
  <conditionalFormatting sqref="BE35:BF37">
    <cfRule type="expression" priority="79" dxfId="0" stopIfTrue="1">
      <formula>$BE$9="F"</formula>
    </cfRule>
    <cfRule type="expression" priority="80" dxfId="0" stopIfTrue="1">
      <formula>$BE$9="D"</formula>
    </cfRule>
  </conditionalFormatting>
  <conditionalFormatting sqref="BG35:BH37">
    <cfRule type="expression" priority="77" dxfId="0" stopIfTrue="1">
      <formula>$BG$9="F"</formula>
    </cfRule>
    <cfRule type="expression" priority="78" dxfId="0" stopIfTrue="1">
      <formula>$BG$9="D"</formula>
    </cfRule>
  </conditionalFormatting>
  <conditionalFormatting sqref="BI35:BJ37">
    <cfRule type="expression" priority="75" dxfId="0" stopIfTrue="1">
      <formula>$BI$9="F"</formula>
    </cfRule>
    <cfRule type="expression" priority="76" dxfId="0" stopIfTrue="1">
      <formula>$BI$9="D"</formula>
    </cfRule>
  </conditionalFormatting>
  <conditionalFormatting sqref="BK35:BL37">
    <cfRule type="expression" priority="73" dxfId="0" stopIfTrue="1">
      <formula>$BK$9="F"</formula>
    </cfRule>
    <cfRule type="expression" priority="74" dxfId="0" stopIfTrue="1">
      <formula>$BK$9="D"</formula>
    </cfRule>
  </conditionalFormatting>
  <conditionalFormatting sqref="BM35:BN37">
    <cfRule type="expression" priority="71" dxfId="0" stopIfTrue="1">
      <formula>$BM$9="F"</formula>
    </cfRule>
    <cfRule type="expression" priority="72" dxfId="0" stopIfTrue="1">
      <formula>$BM$9="D"</formula>
    </cfRule>
  </conditionalFormatting>
  <conditionalFormatting sqref="BO35:BP37">
    <cfRule type="expression" priority="69" dxfId="0" stopIfTrue="1">
      <formula>$BO$9="F"</formula>
    </cfRule>
    <cfRule type="expression" priority="70" dxfId="0" stopIfTrue="1">
      <formula>$BO$9="D"</formula>
    </cfRule>
  </conditionalFormatting>
  <conditionalFormatting sqref="S35:T37">
    <cfRule type="expression" priority="64" dxfId="0" stopIfTrue="1">
      <formula>$S$9="F"</formula>
    </cfRule>
  </conditionalFormatting>
  <conditionalFormatting sqref="I38:J40">
    <cfRule type="expression" priority="60" dxfId="0" stopIfTrue="1">
      <formula>$I$9="D"</formula>
    </cfRule>
    <cfRule type="expression" priority="63" dxfId="0" stopIfTrue="1">
      <formula>$I$9="F"</formula>
    </cfRule>
  </conditionalFormatting>
  <conditionalFormatting sqref="G38:H40">
    <cfRule type="expression" priority="61" dxfId="0" stopIfTrue="1">
      <formula>$G$9="D"</formula>
    </cfRule>
    <cfRule type="expression" priority="62" dxfId="0" stopIfTrue="1">
      <formula>$G$9="F"</formula>
    </cfRule>
  </conditionalFormatting>
  <conditionalFormatting sqref="M38:N40">
    <cfRule type="expression" priority="5" dxfId="0" stopIfTrue="1">
      <formula>$M$9="F"</formula>
    </cfRule>
    <cfRule type="expression" priority="59" dxfId="0" stopIfTrue="1">
      <formula>$M$9="D"</formula>
    </cfRule>
  </conditionalFormatting>
  <conditionalFormatting sqref="K38:L40">
    <cfRule type="expression" priority="6" dxfId="0" stopIfTrue="1">
      <formula>$K$9="F"</formula>
    </cfRule>
    <cfRule type="expression" priority="58" dxfId="0" stopIfTrue="1">
      <formula>$K$9="D"</formula>
    </cfRule>
  </conditionalFormatting>
  <conditionalFormatting sqref="O38:P40">
    <cfRule type="expression" priority="4" dxfId="0" stopIfTrue="1">
      <formula>$O$9="F"</formula>
    </cfRule>
    <cfRule type="expression" priority="57" dxfId="0" stopIfTrue="1">
      <formula>$O$9="D"</formula>
    </cfRule>
  </conditionalFormatting>
  <conditionalFormatting sqref="Q38:R40">
    <cfRule type="expression" priority="3" dxfId="0" stopIfTrue="1">
      <formula>$Q$9="F"</formula>
    </cfRule>
    <cfRule type="expression" priority="56" dxfId="0" stopIfTrue="1">
      <formula>$Q$9="D"</formula>
    </cfRule>
  </conditionalFormatting>
  <conditionalFormatting sqref="S38:T40">
    <cfRule type="expression" priority="55" dxfId="0" stopIfTrue="1">
      <formula>$S$9="D"</formula>
    </cfRule>
  </conditionalFormatting>
  <conditionalFormatting sqref="U38:V40">
    <cfRule type="expression" priority="53" dxfId="0" stopIfTrue="1">
      <formula>$U$9="F"</formula>
    </cfRule>
    <cfRule type="expression" priority="54" dxfId="0" stopIfTrue="1">
      <formula>$U$9="D"</formula>
    </cfRule>
  </conditionalFormatting>
  <conditionalFormatting sqref="W38:X40">
    <cfRule type="expression" priority="51" dxfId="0" stopIfTrue="1">
      <formula>$W$9="F"</formula>
    </cfRule>
    <cfRule type="expression" priority="52" dxfId="0" stopIfTrue="1">
      <formula>$W$9="D"</formula>
    </cfRule>
  </conditionalFormatting>
  <conditionalFormatting sqref="Y38:Z40">
    <cfRule type="expression" priority="49" dxfId="0" stopIfTrue="1">
      <formula>$Y$9="F"</formula>
    </cfRule>
    <cfRule type="expression" priority="50" dxfId="0" stopIfTrue="1">
      <formula>$Y$9="D"</formula>
    </cfRule>
  </conditionalFormatting>
  <conditionalFormatting sqref="AA38:AB40">
    <cfRule type="expression" priority="47" dxfId="0" stopIfTrue="1">
      <formula>$AA$9="F"</formula>
    </cfRule>
    <cfRule type="expression" priority="48" dxfId="0" stopIfTrue="1">
      <formula>$AA$9="D"</formula>
    </cfRule>
  </conditionalFormatting>
  <conditionalFormatting sqref="AC38:AD40">
    <cfRule type="expression" priority="45" dxfId="0" stopIfTrue="1">
      <formula>$AC$9="F"</formula>
    </cfRule>
    <cfRule type="expression" priority="46" dxfId="0" stopIfTrue="1">
      <formula>$AC$9="D"</formula>
    </cfRule>
  </conditionalFormatting>
  <conditionalFormatting sqref="AE38:AF40">
    <cfRule type="expression" priority="43" dxfId="0" stopIfTrue="1">
      <formula>$AE$9="F"</formula>
    </cfRule>
    <cfRule type="expression" priority="44" dxfId="0" stopIfTrue="1">
      <formula>$AE$9="D"</formula>
    </cfRule>
  </conditionalFormatting>
  <conditionalFormatting sqref="AG38:AH40">
    <cfRule type="expression" priority="41" dxfId="0" stopIfTrue="1">
      <formula>$AG$9="F"</formula>
    </cfRule>
    <cfRule type="expression" priority="42" dxfId="0" stopIfTrue="1">
      <formula>$AG$9="D"</formula>
    </cfRule>
  </conditionalFormatting>
  <conditionalFormatting sqref="AI38:AJ40">
    <cfRule type="expression" priority="39" dxfId="0" stopIfTrue="1">
      <formula>$AI$9="F"</formula>
    </cfRule>
    <cfRule type="expression" priority="40" dxfId="0" stopIfTrue="1">
      <formula>$AI$9="D"</formula>
    </cfRule>
  </conditionalFormatting>
  <conditionalFormatting sqref="AK38:AL40">
    <cfRule type="expression" priority="37" dxfId="0" stopIfTrue="1">
      <formula>$AK$9="F"</formula>
    </cfRule>
    <cfRule type="expression" priority="38" dxfId="0" stopIfTrue="1">
      <formula>$AK$9="D"</formula>
    </cfRule>
  </conditionalFormatting>
  <conditionalFormatting sqref="AM38:AN40">
    <cfRule type="expression" priority="35" dxfId="0" stopIfTrue="1">
      <formula>$AM$9="F"</formula>
    </cfRule>
    <cfRule type="expression" priority="36" dxfId="0" stopIfTrue="1">
      <formula>$AM$9="D"</formula>
    </cfRule>
  </conditionalFormatting>
  <conditionalFormatting sqref="AO38:AP40">
    <cfRule type="expression" priority="33" dxfId="0" stopIfTrue="1">
      <formula>$AO$9="F"</formula>
    </cfRule>
    <cfRule type="expression" priority="34" dxfId="0" stopIfTrue="1">
      <formula>$AO$9="D"</formula>
    </cfRule>
  </conditionalFormatting>
  <conditionalFormatting sqref="AQ38:AR40">
    <cfRule type="expression" priority="31" dxfId="0" stopIfTrue="1">
      <formula>$AQ$9="F"</formula>
    </cfRule>
    <cfRule type="expression" priority="32" dxfId="0" stopIfTrue="1">
      <formula>$AQ$9="D"</formula>
    </cfRule>
  </conditionalFormatting>
  <conditionalFormatting sqref="AS38:AT40">
    <cfRule type="expression" priority="29" dxfId="0" stopIfTrue="1">
      <formula>$AS$9="F"</formula>
    </cfRule>
    <cfRule type="expression" priority="30" dxfId="0" stopIfTrue="1">
      <formula>$AS$9="D"</formula>
    </cfRule>
  </conditionalFormatting>
  <conditionalFormatting sqref="AU38:AV40">
    <cfRule type="expression" priority="27" dxfId="0" stopIfTrue="1">
      <formula>$AU$9="F"</formula>
    </cfRule>
    <cfRule type="expression" priority="28" dxfId="0" stopIfTrue="1">
      <formula>$AU$9="D"</formula>
    </cfRule>
  </conditionalFormatting>
  <conditionalFormatting sqref="AW38:AX40">
    <cfRule type="expression" priority="25" dxfId="0" stopIfTrue="1">
      <formula>$AW$9="F"</formula>
    </cfRule>
    <cfRule type="expression" priority="26" dxfId="0" stopIfTrue="1">
      <formula>$AW$9="D"</formula>
    </cfRule>
  </conditionalFormatting>
  <conditionalFormatting sqref="AY38:AZ40">
    <cfRule type="expression" priority="23" dxfId="0" stopIfTrue="1">
      <formula>$AY$9="F"</formula>
    </cfRule>
    <cfRule type="expression" priority="24" dxfId="0" stopIfTrue="1">
      <formula>$AY$9="D"</formula>
    </cfRule>
  </conditionalFormatting>
  <conditionalFormatting sqref="BA38:BB40">
    <cfRule type="expression" priority="21" dxfId="0" stopIfTrue="1">
      <formula>$BA$9="F"</formula>
    </cfRule>
    <cfRule type="expression" priority="22" dxfId="0" stopIfTrue="1">
      <formula>$BA$9="D"</formula>
    </cfRule>
  </conditionalFormatting>
  <conditionalFormatting sqref="BC38:BD40">
    <cfRule type="expression" priority="19" dxfId="0" stopIfTrue="1">
      <formula>$BC$9="F"</formula>
    </cfRule>
    <cfRule type="expression" priority="20" dxfId="0" stopIfTrue="1">
      <formula>$BC$9="D"</formula>
    </cfRule>
  </conditionalFormatting>
  <conditionalFormatting sqref="BE38:BF40">
    <cfRule type="expression" priority="17" dxfId="0" stopIfTrue="1">
      <formula>$BE$9="F"</formula>
    </cfRule>
    <cfRule type="expression" priority="18" dxfId="0" stopIfTrue="1">
      <formula>$BE$9="D"</formula>
    </cfRule>
  </conditionalFormatting>
  <conditionalFormatting sqref="BG38:BH40">
    <cfRule type="expression" priority="15" dxfId="0" stopIfTrue="1">
      <formula>$BG$9="F"</formula>
    </cfRule>
    <cfRule type="expression" priority="16" dxfId="0" stopIfTrue="1">
      <formula>$BG$9="D"</formula>
    </cfRule>
  </conditionalFormatting>
  <conditionalFormatting sqref="BI38:BJ40">
    <cfRule type="expression" priority="13" dxfId="0" stopIfTrue="1">
      <formula>$BI$9="F"</formula>
    </cfRule>
    <cfRule type="expression" priority="14" dxfId="0" stopIfTrue="1">
      <formula>$BI$9="D"</formula>
    </cfRule>
  </conditionalFormatting>
  <conditionalFormatting sqref="BK38:BL40">
    <cfRule type="expression" priority="11" dxfId="0" stopIfTrue="1">
      <formula>$BK$9="F"</formula>
    </cfRule>
    <cfRule type="expression" priority="12" dxfId="0" stopIfTrue="1">
      <formula>$BK$9="D"</formula>
    </cfRule>
  </conditionalFormatting>
  <conditionalFormatting sqref="BM38:BN40">
    <cfRule type="expression" priority="9" dxfId="0" stopIfTrue="1">
      <formula>$BM$9="F"</formula>
    </cfRule>
    <cfRule type="expression" priority="10" dxfId="0" stopIfTrue="1">
      <formula>$BM$9="D"</formula>
    </cfRule>
  </conditionalFormatting>
  <conditionalFormatting sqref="BO38:BP40">
    <cfRule type="expression" priority="7" dxfId="0" stopIfTrue="1">
      <formula>$BO$9="F"</formula>
    </cfRule>
    <cfRule type="expression" priority="8" dxfId="0" stopIfTrue="1">
      <formula>$BO$9="D"</formula>
    </cfRule>
  </conditionalFormatting>
  <conditionalFormatting sqref="S38:T40">
    <cfRule type="expression" priority="2" dxfId="0" stopIfTrue="1">
      <formula>$S$9="F"</formula>
    </cfRule>
  </conditionalFormatting>
  <conditionalFormatting sqref="BO9:BP10">
    <cfRule type="expression" priority="1" dxfId="685" stopIfTrue="1">
      <formula>$BO$10=0</formula>
    </cfRule>
  </conditionalFormatting>
  <dataValidations count="8">
    <dataValidation type="list" allowBlank="1" showInputMessage="1" showErrorMessage="1" sqref="G9:BP9">
      <formula1>"L,MA,MI,J,V,S,D,F"</formula1>
    </dataValidation>
    <dataValidation type="list" allowBlank="1" showInputMessage="1" showErrorMessage="1" sqref="AE6:AJ7">
      <formula1>"2021,2022,2023"</formula1>
    </dataValidation>
    <dataValidation type="list" allowBlank="1" showInputMessage="1" showErrorMessage="1" sqref="Z6:AD7">
      <formula1>"ENERO,FEBREO,MARZO,ABRIL,MAYO,JUNIO,JULIO,AGOSTO,SEPTIEMBRE,OCTUBRE,NOVIEMBRE,DICIEMBRE"</formula1>
    </dataValidation>
    <dataValidation type="list" allowBlank="1" showInputMessage="1" showErrorMessage="1" sqref="G6:Y7">
      <formula1>"BARRANCA DE UPIA,CABUYARO,CASTILLO,CUMARAL,EL CALVARIO,LA JULIA,LA MACARENA,LEJANIAS,MAPIRIPAN,MESETAS,PUERTO ALVIRA,PUERTO CONCORDIA,PUERTO GAITAN,PUERTO LLERAS,RESTREPO,SAN JUAN DE ARAMA,SAN JUAN DE LOZADA,SAN JUANITO,URIBE,VISTA HERMOSA"</formula1>
    </dataValidation>
    <dataValidation type="list" allowBlank="1" showInputMessage="1" showErrorMessage="1" sqref="D11:D40">
      <formula1>"MD,EN,ODON,BAC,AUXENF,AUXLAB,HIO"</formula1>
    </dataValidation>
    <dataValidation type="list" allowBlank="1" showInputMessage="1" showErrorMessage="1" prompt="PLANTA O CPS" sqref="AK3:AR4">
      <formula1>"PLANTA,CPS"</formula1>
    </dataValidation>
    <dataValidation type="list" allowBlank="1" showInputMessage="1" showErrorMessage="1" sqref="G11:BP11 G14:BP14 G35:BP35 G17:BP17 G20:BP20 G23:BP23 G26:BP26 G29:BP29 G32:BP32 G38:BP38">
      <formula1>"CE,PyP,U,UD,UN,HOSPD,HOSPN,D/URG,LAB,PT,C,L,BRIG,I,D/R,ADM,RE,AOC,VACUN,4505,VACACIONES"</formula1>
    </dataValidation>
    <dataValidation type="list" allowBlank="1" showInputMessage="1" showErrorMessage="1" sqref="G12:BP12 G15:BP15 G18:BP18 G21:BP21 G24:BP24 G27:BP27 G30:BP30 G33:BP33 G36:BP36 G39:BP39">
      <formula1>"TCEM,TCET,TPyPM,TPyPT,TUM,TUT,TUN,THM,THT,THN,TMT,TTT,TLAB,CAP"</formula1>
    </dataValidation>
  </dataValidations>
  <hyperlinks>
    <hyperlink ref="AK7" r:id="rId1" display="ENFERME@S"/>
    <hyperlink ref="AY6" r:id="rId2" display="BACTERIOLOG@S"/>
    <hyperlink ref="AY7" r:id="rId3" display="ODONTOLOG@S"/>
  </hyperlinks>
  <printOptions/>
  <pageMargins left="0.3937007874015748" right="0.3937007874015748" top="0.3937007874015748" bottom="0.3937007874015748" header="0.31496062992125984" footer="0.31496062992125984"/>
  <pageSetup orientation="landscape" scale="3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66"/>
  <sheetViews>
    <sheetView zoomScale="90" zoomScaleNormal="90" zoomScalePageLayoutView="0" workbookViewId="0" topLeftCell="A14">
      <selection activeCell="A46" sqref="A46:BN48"/>
    </sheetView>
  </sheetViews>
  <sheetFormatPr defaultColWidth="12.7109375" defaultRowHeight="15"/>
  <cols>
    <col min="1" max="1" width="4.57421875" style="20" customWidth="1"/>
    <col min="2" max="2" width="8.57421875" style="20" customWidth="1"/>
    <col min="3" max="3" width="39.28125" style="20" customWidth="1"/>
    <col min="4" max="4" width="25.57421875" style="20" customWidth="1"/>
    <col min="5" max="32" width="5.00390625" style="20" customWidth="1"/>
    <col min="33" max="46" width="4.00390625" style="20" customWidth="1"/>
    <col min="47" max="47" width="5.421875" style="20" customWidth="1"/>
    <col min="48" max="48" width="5.7109375" style="20" customWidth="1"/>
    <col min="49" max="49" width="5.28125" style="20" customWidth="1"/>
    <col min="50" max="56" width="4.8515625" style="20" customWidth="1"/>
    <col min="57" max="64" width="4.57421875" style="20" customWidth="1"/>
    <col min="65" max="66" width="5.00390625" style="20" customWidth="1"/>
    <col min="67" max="67" width="7.421875" style="21" customWidth="1"/>
    <col min="68" max="68" width="8.8515625" style="21" customWidth="1"/>
    <col min="69" max="72" width="6.421875" style="20" customWidth="1"/>
    <col min="73" max="73" width="9.421875" style="21" customWidth="1"/>
    <col min="74" max="74" width="7.421875" style="20" customWidth="1"/>
    <col min="75" max="75" width="6.8515625" style="20" customWidth="1"/>
    <col min="76" max="77" width="6.421875" style="20" customWidth="1"/>
    <col min="78" max="78" width="9.421875" style="21" customWidth="1"/>
    <col min="79" max="79" width="10.57421875" style="21" customWidth="1"/>
    <col min="80" max="80" width="7.421875" style="20" customWidth="1"/>
    <col min="81" max="82" width="6.421875" style="20" customWidth="1"/>
    <col min="83" max="84" width="8.8515625" style="21" customWidth="1"/>
    <col min="85" max="85" width="9.421875" style="21" customWidth="1"/>
    <col min="86" max="87" width="6.421875" style="20" customWidth="1"/>
    <col min="88" max="88" width="7.28125" style="21" customWidth="1"/>
    <col min="89" max="89" width="9.421875" style="21" customWidth="1"/>
    <col min="90" max="90" width="6.8515625" style="20" customWidth="1"/>
    <col min="91" max="93" width="7.28125" style="20" customWidth="1"/>
    <col min="94" max="95" width="6.421875" style="20" customWidth="1"/>
    <col min="96" max="96" width="11.421875" style="20" customWidth="1"/>
    <col min="97" max="97" width="12.7109375" style="20" customWidth="1"/>
    <col min="98" max="98" width="11.421875" style="20" customWidth="1"/>
    <col min="99" max="99" width="13.00390625" style="20" customWidth="1"/>
    <col min="100" max="101" width="11.421875" style="20" customWidth="1"/>
    <col min="102" max="102" width="12.8515625" style="20" customWidth="1"/>
    <col min="103" max="103" width="14.7109375" style="20" customWidth="1"/>
    <col min="104" max="104" width="15.140625" style="20" customWidth="1"/>
    <col min="105" max="105" width="14.421875" style="20" customWidth="1"/>
    <col min="106" max="106" width="7.28125" style="20" customWidth="1"/>
    <col min="107" max="16384" width="12.7109375" style="20" customWidth="1"/>
  </cols>
  <sheetData>
    <row r="1" spans="1:96" ht="18" customHeight="1">
      <c r="A1" s="228"/>
      <c r="B1" s="229"/>
      <c r="C1" s="229"/>
      <c r="D1" s="230"/>
      <c r="E1" s="224" t="s">
        <v>3</v>
      </c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52"/>
      <c r="AQ1" s="246" t="str">
        <f>IF(AI3="PLANTA","Versión 3","Versión 1")</f>
        <v>Versión 3</v>
      </c>
      <c r="AR1" s="247"/>
      <c r="AS1" s="247"/>
      <c r="AT1" s="247"/>
      <c r="AU1" s="247"/>
      <c r="AV1" s="247"/>
      <c r="AW1" s="247"/>
      <c r="AX1" s="247"/>
      <c r="AY1" s="247"/>
      <c r="AZ1" s="248"/>
      <c r="BA1" s="246" t="str">
        <f>IF(AI3="PLANTA","Codigo FR-RH-24","Codigo FR-RH-26")</f>
        <v>Codigo FR-RH-24</v>
      </c>
      <c r="BB1" s="247"/>
      <c r="BC1" s="247"/>
      <c r="BD1" s="247"/>
      <c r="BE1" s="247"/>
      <c r="BF1" s="247"/>
      <c r="BG1" s="247"/>
      <c r="BH1" s="248"/>
      <c r="BI1" s="228"/>
      <c r="BJ1" s="229"/>
      <c r="BK1" s="229"/>
      <c r="BL1" s="229"/>
      <c r="BM1" s="229"/>
      <c r="BN1" s="230"/>
      <c r="BQ1" s="23" t="s">
        <v>108</v>
      </c>
      <c r="BR1" s="23"/>
      <c r="BS1" s="23"/>
      <c r="BT1" s="23"/>
      <c r="BV1" s="23"/>
      <c r="BW1" s="23"/>
      <c r="BX1" s="23"/>
      <c r="BY1" s="23"/>
      <c r="CB1" s="23"/>
      <c r="CC1" s="23"/>
      <c r="CD1" s="23"/>
      <c r="CE1" s="21" t="s">
        <v>109</v>
      </c>
      <c r="CH1" s="23"/>
      <c r="CI1" s="23"/>
      <c r="CL1" s="23"/>
      <c r="CM1" s="23"/>
      <c r="CN1" s="23"/>
      <c r="CO1" s="23"/>
      <c r="CP1" s="23"/>
      <c r="CQ1" s="23"/>
      <c r="CR1" s="23"/>
    </row>
    <row r="2" spans="1:107" ht="18" customHeight="1" thickBot="1">
      <c r="A2" s="231"/>
      <c r="B2" s="232"/>
      <c r="C2" s="232"/>
      <c r="D2" s="233"/>
      <c r="E2" s="226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53"/>
      <c r="AQ2" s="249"/>
      <c r="AR2" s="250"/>
      <c r="AS2" s="250"/>
      <c r="AT2" s="250"/>
      <c r="AU2" s="250"/>
      <c r="AV2" s="250"/>
      <c r="AW2" s="250"/>
      <c r="AX2" s="250"/>
      <c r="AY2" s="250"/>
      <c r="AZ2" s="251"/>
      <c r="BA2" s="249"/>
      <c r="BB2" s="250"/>
      <c r="BC2" s="250"/>
      <c r="BD2" s="250"/>
      <c r="BE2" s="250"/>
      <c r="BF2" s="250"/>
      <c r="BG2" s="250"/>
      <c r="BH2" s="251"/>
      <c r="BI2" s="231"/>
      <c r="BJ2" s="232"/>
      <c r="BK2" s="232"/>
      <c r="BL2" s="232"/>
      <c r="BM2" s="232"/>
      <c r="BN2" s="233"/>
      <c r="BQ2" s="23"/>
      <c r="BR2" s="23"/>
      <c r="BS2" s="23"/>
      <c r="BT2" s="23"/>
      <c r="BV2" s="23"/>
      <c r="BW2" s="23"/>
      <c r="BX2" s="23"/>
      <c r="BY2" s="23"/>
      <c r="CB2" s="23"/>
      <c r="CC2" s="23"/>
      <c r="CD2" s="23"/>
      <c r="CH2" s="23"/>
      <c r="CI2" s="23"/>
      <c r="CL2" s="23"/>
      <c r="CM2" s="23"/>
      <c r="CN2" s="23"/>
      <c r="CO2" s="23"/>
      <c r="CP2" s="23"/>
      <c r="CQ2" s="23"/>
      <c r="CR2" s="23"/>
      <c r="CY2" s="22"/>
      <c r="CZ2" s="22"/>
      <c r="DA2" s="22"/>
      <c r="DB2" s="24"/>
      <c r="DC2" s="22"/>
    </row>
    <row r="3" spans="1:107" ht="18" customHeight="1">
      <c r="A3" s="231"/>
      <c r="B3" s="232"/>
      <c r="C3" s="232"/>
      <c r="D3" s="233"/>
      <c r="E3" s="224" t="str">
        <f>IF(AI3="PLANTA","CUADRO DE TURNO PARA PERSONAL DE","AGENDA CONCERTADA DE TRABAJO PARA EL PERSONAL PARA")</f>
        <v>CUADRO DE TURNO PARA PERSONAL DE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78" t="s">
        <v>137</v>
      </c>
      <c r="AJ3" s="278"/>
      <c r="AK3" s="278"/>
      <c r="AL3" s="278"/>
      <c r="AM3" s="278"/>
      <c r="AN3" s="278"/>
      <c r="AO3" s="278"/>
      <c r="AP3" s="279"/>
      <c r="AQ3" s="218" t="s">
        <v>83</v>
      </c>
      <c r="AR3" s="219"/>
      <c r="AS3" s="219"/>
      <c r="AT3" s="219"/>
      <c r="AU3" s="219"/>
      <c r="AV3" s="219"/>
      <c r="AW3" s="219"/>
      <c r="AX3" s="219"/>
      <c r="AY3" s="219"/>
      <c r="AZ3" s="220"/>
      <c r="BA3" s="246" t="s">
        <v>2</v>
      </c>
      <c r="BB3" s="247"/>
      <c r="BC3" s="247"/>
      <c r="BD3" s="247"/>
      <c r="BE3" s="247"/>
      <c r="BF3" s="247"/>
      <c r="BG3" s="247"/>
      <c r="BH3" s="248"/>
      <c r="BI3" s="231"/>
      <c r="BJ3" s="232"/>
      <c r="BK3" s="232"/>
      <c r="BL3" s="232"/>
      <c r="BM3" s="232"/>
      <c r="BN3" s="233"/>
      <c r="BQ3" s="81"/>
      <c r="BR3" s="24"/>
      <c r="BS3" s="24"/>
      <c r="BT3" s="24"/>
      <c r="BV3" s="23"/>
      <c r="BW3" s="24"/>
      <c r="BX3" s="24"/>
      <c r="BY3" s="24"/>
      <c r="CB3" s="23"/>
      <c r="CC3" s="24"/>
      <c r="CD3" s="24"/>
      <c r="CH3" s="24"/>
      <c r="CI3" s="24"/>
      <c r="CL3" s="23"/>
      <c r="CM3" s="24"/>
      <c r="CN3" s="24"/>
      <c r="CO3" s="24"/>
      <c r="CP3" s="24"/>
      <c r="CQ3" s="24"/>
      <c r="CR3" s="23"/>
      <c r="CY3" s="88"/>
      <c r="CZ3" s="22"/>
      <c r="DA3" s="87"/>
      <c r="DB3" s="87"/>
      <c r="DC3" s="85"/>
    </row>
    <row r="4" spans="1:96" ht="18" customHeight="1" thickBot="1">
      <c r="A4" s="234"/>
      <c r="B4" s="235"/>
      <c r="C4" s="235"/>
      <c r="D4" s="236"/>
      <c r="E4" s="226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80"/>
      <c r="AJ4" s="280"/>
      <c r="AK4" s="280"/>
      <c r="AL4" s="280"/>
      <c r="AM4" s="280"/>
      <c r="AN4" s="280"/>
      <c r="AO4" s="280"/>
      <c r="AP4" s="281"/>
      <c r="AQ4" s="221"/>
      <c r="AR4" s="222"/>
      <c r="AS4" s="222"/>
      <c r="AT4" s="222"/>
      <c r="AU4" s="222"/>
      <c r="AV4" s="222"/>
      <c r="AW4" s="222"/>
      <c r="AX4" s="222"/>
      <c r="AY4" s="222"/>
      <c r="AZ4" s="223"/>
      <c r="BA4" s="249"/>
      <c r="BB4" s="250"/>
      <c r="BC4" s="250"/>
      <c r="BD4" s="250"/>
      <c r="BE4" s="250"/>
      <c r="BF4" s="250"/>
      <c r="BG4" s="250"/>
      <c r="BH4" s="251"/>
      <c r="BI4" s="234"/>
      <c r="BJ4" s="235"/>
      <c r="BK4" s="235"/>
      <c r="BL4" s="235"/>
      <c r="BM4" s="235"/>
      <c r="BN4" s="236"/>
      <c r="BQ4" s="23"/>
      <c r="BR4" s="25"/>
      <c r="BS4" s="25"/>
      <c r="BT4" s="25"/>
      <c r="BV4" s="23"/>
      <c r="BW4" s="25"/>
      <c r="BX4" s="25"/>
      <c r="BY4" s="25"/>
      <c r="CB4" s="23"/>
      <c r="CC4" s="25"/>
      <c r="CD4" s="25"/>
      <c r="CH4" s="25"/>
      <c r="CI4" s="25"/>
      <c r="CL4" s="23"/>
      <c r="CM4" s="25"/>
      <c r="CN4" s="25"/>
      <c r="CO4" s="25"/>
      <c r="CP4" s="25"/>
      <c r="CQ4" s="25"/>
      <c r="CR4" s="23"/>
    </row>
    <row r="5" spans="3:96" ht="8.25" customHeight="1" thickBo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7"/>
      <c r="BP5" s="27"/>
      <c r="BQ5" s="26"/>
      <c r="BR5" s="26"/>
      <c r="BS5" s="26"/>
      <c r="BT5" s="26"/>
      <c r="BU5" s="27"/>
      <c r="BV5" s="26"/>
      <c r="BW5" s="26"/>
      <c r="BX5" s="26"/>
      <c r="BY5" s="26"/>
      <c r="BZ5" s="27"/>
      <c r="CA5" s="27"/>
      <c r="CB5" s="26"/>
      <c r="CC5" s="26"/>
      <c r="CD5" s="26"/>
      <c r="CE5" s="27"/>
      <c r="CF5" s="27"/>
      <c r="CG5" s="27"/>
      <c r="CH5" s="26"/>
      <c r="CI5" s="26"/>
      <c r="CJ5" s="27"/>
      <c r="CK5" s="27"/>
      <c r="CL5" s="26"/>
      <c r="CM5" s="26"/>
      <c r="CN5" s="26"/>
      <c r="CO5" s="26"/>
      <c r="CP5" s="26"/>
      <c r="CQ5" s="26"/>
      <c r="CR5" s="26"/>
    </row>
    <row r="6" spans="1:96" s="28" customFormat="1" ht="21" customHeight="1" thickBot="1">
      <c r="A6" s="237" t="s">
        <v>26</v>
      </c>
      <c r="B6" s="238"/>
      <c r="C6" s="238"/>
      <c r="D6" s="238"/>
      <c r="E6" s="260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2"/>
      <c r="X6" s="254"/>
      <c r="Y6" s="255"/>
      <c r="Z6" s="255"/>
      <c r="AA6" s="255"/>
      <c r="AB6" s="256"/>
      <c r="AC6" s="266">
        <v>2017</v>
      </c>
      <c r="AD6" s="267"/>
      <c r="AE6" s="267"/>
      <c r="AF6" s="267"/>
      <c r="AG6" s="267"/>
      <c r="AH6" s="268"/>
      <c r="AI6" s="208" t="s">
        <v>8</v>
      </c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10"/>
      <c r="AU6" s="205"/>
      <c r="AV6" s="206"/>
      <c r="AW6" s="243" t="s">
        <v>19</v>
      </c>
      <c r="AX6" s="244"/>
      <c r="AY6" s="244"/>
      <c r="AZ6" s="244"/>
      <c r="BA6" s="245"/>
      <c r="BB6" s="188"/>
      <c r="BC6" s="189"/>
      <c r="BD6" s="190" t="s">
        <v>16</v>
      </c>
      <c r="BE6" s="191"/>
      <c r="BF6" s="191"/>
      <c r="BG6" s="191"/>
      <c r="BH6" s="191"/>
      <c r="BI6" s="191"/>
      <c r="BJ6" s="192"/>
      <c r="BK6" s="186" t="s">
        <v>143</v>
      </c>
      <c r="BL6" s="187"/>
      <c r="BO6" s="29"/>
      <c r="BP6" s="29"/>
      <c r="BU6" s="29"/>
      <c r="BZ6" s="29"/>
      <c r="CA6" s="29"/>
      <c r="CE6" s="29"/>
      <c r="CF6" s="29"/>
      <c r="CG6" s="29"/>
      <c r="CJ6" s="29"/>
      <c r="CK6" s="29"/>
      <c r="CR6" s="30"/>
    </row>
    <row r="7" spans="1:108" s="28" customFormat="1" ht="21.75" thickBot="1">
      <c r="A7" s="239"/>
      <c r="B7" s="240"/>
      <c r="C7" s="240"/>
      <c r="D7" s="240"/>
      <c r="E7" s="263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5"/>
      <c r="X7" s="257"/>
      <c r="Y7" s="258"/>
      <c r="Z7" s="258"/>
      <c r="AA7" s="258"/>
      <c r="AB7" s="259"/>
      <c r="AC7" s="269"/>
      <c r="AD7" s="270"/>
      <c r="AE7" s="270"/>
      <c r="AF7" s="270"/>
      <c r="AG7" s="270"/>
      <c r="AH7" s="271"/>
      <c r="AI7" s="213" t="s">
        <v>9</v>
      </c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05"/>
      <c r="AV7" s="206"/>
      <c r="AW7" s="215" t="s">
        <v>20</v>
      </c>
      <c r="AX7" s="216"/>
      <c r="AY7" s="216"/>
      <c r="AZ7" s="216"/>
      <c r="BA7" s="217"/>
      <c r="BB7" s="188"/>
      <c r="BC7" s="189"/>
      <c r="BD7" s="193"/>
      <c r="BE7" s="194"/>
      <c r="BF7" s="194"/>
      <c r="BG7" s="194"/>
      <c r="BH7" s="194"/>
      <c r="BI7" s="194"/>
      <c r="BJ7" s="195"/>
      <c r="BK7" s="186"/>
      <c r="BL7" s="187"/>
      <c r="BO7" s="79"/>
      <c r="BP7" s="29"/>
      <c r="BU7" s="79"/>
      <c r="BZ7" s="29"/>
      <c r="CA7" s="29"/>
      <c r="CE7" s="29"/>
      <c r="CF7" s="29"/>
      <c r="CG7" s="29"/>
      <c r="CJ7" s="79"/>
      <c r="CK7" s="29"/>
      <c r="CR7" s="30"/>
      <c r="DB7" s="22"/>
      <c r="DC7" s="22"/>
      <c r="DD7" s="22"/>
    </row>
    <row r="8" spans="1:105" s="16" customFormat="1" ht="18.75" customHeight="1" thickBot="1">
      <c r="A8" s="3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32"/>
      <c r="Y8" s="32"/>
      <c r="Z8" s="32"/>
      <c r="AA8" s="32"/>
      <c r="AB8" s="32"/>
      <c r="AC8" s="11"/>
      <c r="AD8" s="11"/>
      <c r="AE8" s="11"/>
      <c r="AF8" s="11"/>
      <c r="AG8" s="11"/>
      <c r="AH8" s="11"/>
      <c r="AI8" s="33"/>
      <c r="AJ8" s="33"/>
      <c r="AK8" s="33"/>
      <c r="AL8" s="106"/>
      <c r="AM8" s="33"/>
      <c r="AN8" s="34"/>
      <c r="AO8" s="35"/>
      <c r="AP8" s="35"/>
      <c r="AQ8" s="36"/>
      <c r="AR8" s="37"/>
      <c r="AS8" s="37"/>
      <c r="AT8" s="37"/>
      <c r="AU8" s="37"/>
      <c r="AV8" s="37"/>
      <c r="AW8" s="37"/>
      <c r="AX8" s="37"/>
      <c r="AY8" s="38"/>
      <c r="AZ8" s="39"/>
      <c r="BA8" s="17"/>
      <c r="BB8" s="17"/>
      <c r="BC8" s="17"/>
      <c r="BD8" s="17"/>
      <c r="BE8" s="17"/>
      <c r="BF8" s="17"/>
      <c r="BG8" s="17"/>
      <c r="BO8" s="275" t="s">
        <v>36</v>
      </c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7"/>
      <c r="CI8" s="277"/>
      <c r="CJ8" s="277"/>
      <c r="CK8" s="277"/>
      <c r="CL8" s="277"/>
      <c r="CM8" s="277"/>
      <c r="CN8" s="109"/>
      <c r="CO8" s="109"/>
      <c r="CP8" s="109"/>
      <c r="CQ8" s="109"/>
      <c r="CR8" s="197" t="s">
        <v>7</v>
      </c>
      <c r="CT8" s="83"/>
      <c r="CU8" s="83"/>
      <c r="CV8" s="83"/>
      <c r="CW8" s="83"/>
      <c r="CX8" s="83"/>
      <c r="CY8" s="83"/>
      <c r="CZ8" s="83"/>
      <c r="DA8" s="83"/>
    </row>
    <row r="9" spans="1:108" ht="15.75" customHeight="1" thickBot="1">
      <c r="A9" s="197" t="s">
        <v>14</v>
      </c>
      <c r="B9" s="241" t="s">
        <v>27</v>
      </c>
      <c r="C9" s="199" t="s">
        <v>18</v>
      </c>
      <c r="D9" s="201" t="s">
        <v>0</v>
      </c>
      <c r="E9" s="179" t="s">
        <v>85</v>
      </c>
      <c r="F9" s="180"/>
      <c r="G9" s="179" t="s">
        <v>112</v>
      </c>
      <c r="H9" s="180"/>
      <c r="I9" s="297" t="s">
        <v>113</v>
      </c>
      <c r="J9" s="297"/>
      <c r="K9" s="179" t="s">
        <v>86</v>
      </c>
      <c r="L9" s="180"/>
      <c r="M9" s="297" t="s">
        <v>87</v>
      </c>
      <c r="N9" s="297"/>
      <c r="O9" s="179" t="s">
        <v>88</v>
      </c>
      <c r="P9" s="180"/>
      <c r="Q9" s="297" t="s">
        <v>89</v>
      </c>
      <c r="R9" s="297"/>
      <c r="S9" s="179" t="s">
        <v>1</v>
      </c>
      <c r="T9" s="180"/>
      <c r="U9" s="297" t="s">
        <v>112</v>
      </c>
      <c r="V9" s="297"/>
      <c r="W9" s="179" t="s">
        <v>113</v>
      </c>
      <c r="X9" s="180"/>
      <c r="Y9" s="179" t="s">
        <v>86</v>
      </c>
      <c r="Z9" s="180"/>
      <c r="AA9" s="179" t="s">
        <v>87</v>
      </c>
      <c r="AB9" s="180"/>
      <c r="AC9" s="297" t="s">
        <v>88</v>
      </c>
      <c r="AD9" s="297"/>
      <c r="AE9" s="179" t="s">
        <v>89</v>
      </c>
      <c r="AF9" s="180"/>
      <c r="AG9" s="297" t="s">
        <v>1</v>
      </c>
      <c r="AH9" s="297"/>
      <c r="AI9" s="179" t="s">
        <v>112</v>
      </c>
      <c r="AJ9" s="180"/>
      <c r="AK9" s="297" t="s">
        <v>113</v>
      </c>
      <c r="AL9" s="297"/>
      <c r="AM9" s="179" t="s">
        <v>86</v>
      </c>
      <c r="AN9" s="180"/>
      <c r="AO9" s="297" t="s">
        <v>87</v>
      </c>
      <c r="AP9" s="297"/>
      <c r="AQ9" s="179" t="s">
        <v>88</v>
      </c>
      <c r="AR9" s="180"/>
      <c r="AS9" s="179" t="s">
        <v>89</v>
      </c>
      <c r="AT9" s="180"/>
      <c r="AU9" s="179" t="s">
        <v>1</v>
      </c>
      <c r="AV9" s="180"/>
      <c r="AW9" s="297" t="s">
        <v>112</v>
      </c>
      <c r="AX9" s="297"/>
      <c r="AY9" s="179" t="s">
        <v>113</v>
      </c>
      <c r="AZ9" s="180"/>
      <c r="BA9" s="297" t="s">
        <v>86</v>
      </c>
      <c r="BB9" s="297"/>
      <c r="BC9" s="179" t="s">
        <v>87</v>
      </c>
      <c r="BD9" s="180"/>
      <c r="BE9" s="297" t="s">
        <v>88</v>
      </c>
      <c r="BF9" s="297"/>
      <c r="BG9" s="179" t="s">
        <v>89</v>
      </c>
      <c r="BH9" s="180"/>
      <c r="BI9" s="297" t="s">
        <v>85</v>
      </c>
      <c r="BJ9" s="297"/>
      <c r="BK9" s="179" t="s">
        <v>112</v>
      </c>
      <c r="BL9" s="180"/>
      <c r="BM9" s="179" t="s">
        <v>113</v>
      </c>
      <c r="BN9" s="180"/>
      <c r="BO9" s="293" t="s">
        <v>8</v>
      </c>
      <c r="BP9" s="294"/>
      <c r="BQ9" s="294"/>
      <c r="BR9" s="294"/>
      <c r="BS9" s="294"/>
      <c r="BT9" s="295"/>
      <c r="BU9" s="293" t="s">
        <v>95</v>
      </c>
      <c r="BV9" s="294"/>
      <c r="BW9" s="294"/>
      <c r="BX9" s="294"/>
      <c r="BY9" s="295"/>
      <c r="BZ9" s="293" t="s">
        <v>96</v>
      </c>
      <c r="CA9" s="294"/>
      <c r="CB9" s="294"/>
      <c r="CC9" s="294"/>
      <c r="CD9" s="295"/>
      <c r="CE9" s="293" t="s">
        <v>90</v>
      </c>
      <c r="CF9" s="294"/>
      <c r="CG9" s="294"/>
      <c r="CH9" s="294"/>
      <c r="CI9" s="295"/>
      <c r="CJ9" s="293" t="s">
        <v>107</v>
      </c>
      <c r="CK9" s="294"/>
      <c r="CL9" s="294"/>
      <c r="CM9" s="294"/>
      <c r="CN9" s="294"/>
      <c r="CO9" s="294"/>
      <c r="CP9" s="294"/>
      <c r="CQ9" s="295"/>
      <c r="CR9" s="296"/>
      <c r="CU9" s="83"/>
      <c r="CV9" s="83"/>
      <c r="CW9" s="83"/>
      <c r="CX9" s="83"/>
      <c r="CY9" s="83"/>
      <c r="CZ9" s="83"/>
      <c r="DA9" s="84"/>
      <c r="DB9" s="84"/>
      <c r="DC9" s="84"/>
      <c r="DD9" s="84"/>
    </row>
    <row r="10" spans="1:109" ht="24.75" customHeight="1" thickBot="1">
      <c r="A10" s="198"/>
      <c r="B10" s="242"/>
      <c r="C10" s="200"/>
      <c r="D10" s="202"/>
      <c r="E10" s="211">
        <v>1</v>
      </c>
      <c r="F10" s="212"/>
      <c r="G10" s="182">
        <v>2</v>
      </c>
      <c r="H10" s="196"/>
      <c r="I10" s="181">
        <v>3</v>
      </c>
      <c r="J10" s="181"/>
      <c r="K10" s="211">
        <v>4</v>
      </c>
      <c r="L10" s="212"/>
      <c r="M10" s="181">
        <v>5</v>
      </c>
      <c r="N10" s="181"/>
      <c r="O10" s="182">
        <v>6</v>
      </c>
      <c r="P10" s="196"/>
      <c r="Q10" s="181">
        <v>7</v>
      </c>
      <c r="R10" s="181"/>
      <c r="S10" s="182">
        <v>8</v>
      </c>
      <c r="T10" s="196"/>
      <c r="U10" s="181">
        <v>9</v>
      </c>
      <c r="V10" s="181"/>
      <c r="W10" s="182">
        <v>10</v>
      </c>
      <c r="X10" s="196"/>
      <c r="Y10" s="181">
        <v>11</v>
      </c>
      <c r="Z10" s="181"/>
      <c r="AA10" s="182">
        <v>12</v>
      </c>
      <c r="AB10" s="196"/>
      <c r="AC10" s="181">
        <v>13</v>
      </c>
      <c r="AD10" s="181"/>
      <c r="AE10" s="182">
        <v>14</v>
      </c>
      <c r="AF10" s="196"/>
      <c r="AG10" s="181">
        <v>15</v>
      </c>
      <c r="AH10" s="181"/>
      <c r="AI10" s="182">
        <v>16</v>
      </c>
      <c r="AJ10" s="196"/>
      <c r="AK10" s="181">
        <v>17</v>
      </c>
      <c r="AL10" s="181"/>
      <c r="AM10" s="182">
        <v>18</v>
      </c>
      <c r="AN10" s="196"/>
      <c r="AO10" s="181">
        <v>19</v>
      </c>
      <c r="AP10" s="181"/>
      <c r="AQ10" s="182">
        <v>20</v>
      </c>
      <c r="AR10" s="181"/>
      <c r="AS10" s="272">
        <v>21</v>
      </c>
      <c r="AT10" s="273"/>
      <c r="AU10" s="207">
        <v>22</v>
      </c>
      <c r="AV10" s="207"/>
      <c r="AW10" s="211">
        <v>23</v>
      </c>
      <c r="AX10" s="212"/>
      <c r="AY10" s="182">
        <v>24</v>
      </c>
      <c r="AZ10" s="196"/>
      <c r="BA10" s="182">
        <v>25</v>
      </c>
      <c r="BB10" s="196"/>
      <c r="BC10" s="182">
        <v>26</v>
      </c>
      <c r="BD10" s="196"/>
      <c r="BE10" s="181">
        <v>27</v>
      </c>
      <c r="BF10" s="181"/>
      <c r="BG10" s="182">
        <v>28</v>
      </c>
      <c r="BH10" s="196"/>
      <c r="BI10" s="182">
        <v>29</v>
      </c>
      <c r="BJ10" s="196"/>
      <c r="BK10" s="182">
        <v>30</v>
      </c>
      <c r="BL10" s="196"/>
      <c r="BM10" s="182">
        <v>31</v>
      </c>
      <c r="BN10" s="181"/>
      <c r="BO10" s="73" t="s">
        <v>91</v>
      </c>
      <c r="BP10" s="73" t="s">
        <v>92</v>
      </c>
      <c r="BQ10" s="74" t="s">
        <v>97</v>
      </c>
      <c r="BR10" s="40" t="s">
        <v>94</v>
      </c>
      <c r="BS10" s="40" t="s">
        <v>135</v>
      </c>
      <c r="BT10" s="40" t="s">
        <v>136</v>
      </c>
      <c r="BU10" s="73" t="s">
        <v>98</v>
      </c>
      <c r="BV10" s="74" t="s">
        <v>99</v>
      </c>
      <c r="BW10" s="40" t="s">
        <v>100</v>
      </c>
      <c r="BX10" s="40" t="s">
        <v>135</v>
      </c>
      <c r="BY10" s="40" t="s">
        <v>136</v>
      </c>
      <c r="BZ10" s="73" t="s">
        <v>101</v>
      </c>
      <c r="CA10" s="73" t="s">
        <v>102</v>
      </c>
      <c r="CB10" s="74" t="s">
        <v>103</v>
      </c>
      <c r="CC10" s="40" t="s">
        <v>135</v>
      </c>
      <c r="CD10" s="40" t="s">
        <v>136</v>
      </c>
      <c r="CE10" s="73" t="s">
        <v>104</v>
      </c>
      <c r="CF10" s="73" t="s">
        <v>111</v>
      </c>
      <c r="CG10" s="73" t="s">
        <v>106</v>
      </c>
      <c r="CH10" s="40" t="s">
        <v>135</v>
      </c>
      <c r="CI10" s="40" t="s">
        <v>136</v>
      </c>
      <c r="CJ10" s="91" t="s">
        <v>91</v>
      </c>
      <c r="CK10" s="73" t="s">
        <v>92</v>
      </c>
      <c r="CL10" s="74" t="s">
        <v>97</v>
      </c>
      <c r="CM10" s="40" t="s">
        <v>94</v>
      </c>
      <c r="CN10" s="108">
        <v>4505</v>
      </c>
      <c r="CO10" s="108" t="s">
        <v>134</v>
      </c>
      <c r="CP10" s="40" t="s">
        <v>135</v>
      </c>
      <c r="CQ10" s="40" t="s">
        <v>136</v>
      </c>
      <c r="CR10" s="198"/>
      <c r="CS10" s="22"/>
      <c r="CT10" s="22"/>
      <c r="CU10" s="86"/>
      <c r="CV10" s="86"/>
      <c r="CW10" s="86"/>
      <c r="DA10" s="22"/>
      <c r="DE10" s="86"/>
    </row>
    <row r="11" spans="1:109" ht="18" customHeight="1">
      <c r="A11" s="160">
        <v>1</v>
      </c>
      <c r="B11" s="163" t="s">
        <v>132</v>
      </c>
      <c r="C11" s="118"/>
      <c r="D11" s="19" t="s">
        <v>13</v>
      </c>
      <c r="E11" s="166"/>
      <c r="F11" s="167"/>
      <c r="G11" s="166"/>
      <c r="H11" s="167"/>
      <c r="I11" s="158"/>
      <c r="J11" s="159"/>
      <c r="K11" s="158"/>
      <c r="L11" s="159"/>
      <c r="M11" s="158"/>
      <c r="N11" s="159"/>
      <c r="O11" s="158"/>
      <c r="P11" s="159"/>
      <c r="Q11" s="158"/>
      <c r="R11" s="159"/>
      <c r="S11" s="158"/>
      <c r="T11" s="159"/>
      <c r="U11" s="158"/>
      <c r="V11" s="159"/>
      <c r="W11" s="158"/>
      <c r="X11" s="159"/>
      <c r="Y11" s="158"/>
      <c r="Z11" s="159"/>
      <c r="AA11" s="158"/>
      <c r="AB11" s="159"/>
      <c r="AC11" s="158"/>
      <c r="AD11" s="159"/>
      <c r="AE11" s="158"/>
      <c r="AF11" s="159"/>
      <c r="AG11" s="158"/>
      <c r="AH11" s="159"/>
      <c r="AI11" s="158"/>
      <c r="AJ11" s="159"/>
      <c r="AK11" s="158"/>
      <c r="AL11" s="159"/>
      <c r="AM11" s="158"/>
      <c r="AN11" s="159"/>
      <c r="AO11" s="158"/>
      <c r="AP11" s="159"/>
      <c r="AQ11" s="158"/>
      <c r="AR11" s="159"/>
      <c r="AS11" s="158"/>
      <c r="AT11" s="159"/>
      <c r="AU11" s="158"/>
      <c r="AV11" s="159"/>
      <c r="AW11" s="158"/>
      <c r="AX11" s="159"/>
      <c r="AY11" s="158"/>
      <c r="AZ11" s="159"/>
      <c r="BA11" s="158"/>
      <c r="BB11" s="159"/>
      <c r="BC11" s="158"/>
      <c r="BD11" s="159"/>
      <c r="BE11" s="158"/>
      <c r="BF11" s="159"/>
      <c r="BG11" s="158"/>
      <c r="BH11" s="159"/>
      <c r="BI11" s="158"/>
      <c r="BJ11" s="159"/>
      <c r="BK11" s="158" t="s">
        <v>133</v>
      </c>
      <c r="BL11" s="159"/>
      <c r="BM11" s="158">
        <v>4505</v>
      </c>
      <c r="BN11" s="171"/>
      <c r="BO11" s="153">
        <f>IF(B11="MD",(COUNTIF(E11:BN11,"CE")*8.5+_xlfn.SUMIFS(E13:BN13,E12:BN12,"TCEM")+_xlfn.SUMIFS(E13:BN13,E12:BN12,"TCET")),0)</f>
        <v>0</v>
      </c>
      <c r="BP11" s="155">
        <f>IF(B11="MD",((COUNTIF(E11:BN11,"PyP")*8.5))+(_xlfn.SUMIFS(E13:BN13,E12:BN12,"TPyPM")+(_xlfn.SUMIFS(E13:BN13,E12:BN12,"TPyPT"))),0)</f>
        <v>0</v>
      </c>
      <c r="BQ11" s="172">
        <f>IF(B11="MD",COUNTIF(E11:BN11,"U")*24+COUNTIF(E11:BN11,"UD")*12+COUNTIF(E11:BN11,"UN")*12+_xlfn.SUMIFS(E13:BN13,E12:BN12,"TUM")+_xlfn.SUMIFS(E13:BN13,E12:BN12,"TUT")+_xlfn.SUMIFS(E13:BN13,E12:BN12,"TUN"),0)</f>
        <v>0</v>
      </c>
      <c r="BR11" s="168">
        <f>IF(B11="MD",COUNTIF(E11:BN11,"HOSPD")*12+COUNTIF(E11:BN11,"HOSPN")*12+_xlfn.SUMIFS(E13:BN13,E12:BN12,"THM")+_xlfn.SUMIFS(E13:BN13,E12:BN12,"THT")+_xlfn.SUMIFS(E13:BN13,E12:BN12,"THN"),0)</f>
        <v>0</v>
      </c>
      <c r="BS11" s="168">
        <f>IF(B11="MD",(COUNTIF(E11:BN11,"B")*12),0)</f>
        <v>0</v>
      </c>
      <c r="BT11" s="168">
        <f>+BO11+BP11+BQ11+BR11+BS11</f>
        <v>0</v>
      </c>
      <c r="BU11" s="153">
        <f>IF(B11="EN",((COUNTIF(E11:BN11,"PyP")*8.5))+(_xlfn.SUMIFS(E13:BN13,E12:BN12,"TPyPM")+(_xlfn.SUMIFS(E13:BN13,E12:BN12,"TPyPT"))),0)</f>
        <v>0</v>
      </c>
      <c r="BV11" s="172">
        <f>IF(B11="EN",COUNTIF(E11:BN11,"U")*24+COUNTIF(E11:BN11,"UD")*12+COUNTIF(E11:BN11,"UN")*12+_xlfn.SUMIFS(E13:BN13,E12:BN12,"TUM")+_xlfn.SUMIFS(E13:BN13,E12:BN12,"TUT")+_xlfn.SUMIFS(E13:BN13,E12:BN12,"TUN"),0)</f>
        <v>0</v>
      </c>
      <c r="BW11" s="183">
        <f>IF(B11="EN",+_xlfn.SUMIFS(E13:BN13,E12:BN12,"THM")+_xlfn.SUMIFS(E13:BN13,E12:BN12,"THT")+_xlfn.SUMIFS(E13:BN13,E12:BN12,"THN"),0)</f>
        <v>0</v>
      </c>
      <c r="BX11" s="168">
        <f>IF(G11="EN",(COUNTIF(J11:BS11,"B")*12),0)</f>
        <v>0</v>
      </c>
      <c r="BY11" s="168">
        <f>+BU11+BV11+BW11+BX11</f>
        <v>0</v>
      </c>
      <c r="BZ11" s="153">
        <f>IF(B11="ODON",(COUNTIF(E11:BN11,"CE")*8.5+_xlfn.SUMIFS(E13:BN13,E12:BN12,"TCEM")+_xlfn.SUMIFS(E13:BN13,E12:BN12,"TCET")),0)</f>
        <v>0</v>
      </c>
      <c r="CA11" s="155">
        <f>IF(B11="ODON",((COUNTIF(E11:BN11,"PyP")*8.5))+(_xlfn.SUMIFS(E13:BN13,E12:BN12,"TPyPM")+(_xlfn.SUMIFS(E13:BN13,E12:BN12,"TPyPT"))),0)</f>
        <v>0</v>
      </c>
      <c r="CB11" s="168">
        <f>IF(B11="ODON",COUNTIF(E11:BN11,"U")*24+COUNTIF(E11:BN11,"UD")*12+COUNTIF(E11:BN11,"UN")*12+_xlfn.SUMIFS(E13:BN13,E12:BN12,"TUM")+_xlfn.SUMIFS(E13:BN13,E12:BN12,"TUT")+_xlfn.SUMIFS(E13:BN13,E12:BN12,"TUN"),0)</f>
        <v>0</v>
      </c>
      <c r="CC11" s="168">
        <f>IF(L11="MD",(COUNTIF(O11:BX11,"B")*12),0)</f>
        <v>0</v>
      </c>
      <c r="CD11" s="183">
        <f>BZ11+CA11+CB11+CC11</f>
        <v>0</v>
      </c>
      <c r="CE11" s="153">
        <f>IF(B11="BAC",(COUNTIF(E11:BN11,"CE")*8.5),0)</f>
        <v>0</v>
      </c>
      <c r="CF11" s="155">
        <f>IF(B11="BAC",((COUNTIF(E11:BN11,"PyP")*8.5))+(_xlfn.SUMIFS(E13:BN13,E12:BN12,"TPyPM")+(_xlfn.SUMIFS(E13:BN13,E12:BN12,"TPyPT"))),0)</f>
        <v>0</v>
      </c>
      <c r="CG11" s="150">
        <f>IF(B11="BAC",(_xlfn.SUMIFS(E13:BN13,E12:BN12,"TUM")+_xlfn.SUMIFS(E13:BN13,E12:BN12,"TUT")+_xlfn.SUMIFS(E13:BN13,E12:BN12,"TUN")),0)</f>
        <v>0</v>
      </c>
      <c r="CH11" s="168">
        <f>IF(Q11="MD",(COUNTIF(T11:CC11,"B")*12),0)</f>
        <v>0</v>
      </c>
      <c r="CI11" s="183">
        <f>CE11+CF11+CG11+CH11</f>
        <v>0</v>
      </c>
      <c r="CJ11" s="147">
        <f>IF(B11="AUXENF",(COUNTIF(E11:BN11,"CE")*8.5+_xlfn.SUMIFS(E13:BN13,E12:BN12,"TCEM")+_xlfn.SUMIFS(E13:BN13,E12:BN12,"TCET")),0)+IF(B11="AUXLAB",(COUNTIF(E11:BN11,"CE")*8.5+_xlfn.SUMIFS(E13:BN13,E12:BN12,"TCEM")+_xlfn.SUMIFS(E13:BN13,E12:BN12,"TCET")),0)+IF(B11="HIO",(COUNTIF(E11:BN11,"CE")*8.5+_xlfn.SUMIFS(E13:BN13,E12:BN12,"TCEM")+_xlfn.SUMIFS(E13:BN13,E12:BN12,"TCET")),0)</f>
        <v>0</v>
      </c>
      <c r="CK11" s="144">
        <f>IF(B11="AUXENF",((COUNTIF(E11:BN11,"PyP")*8.5))+(_xlfn.SUMIFS(E13:BN13,E12:BN12,"TPyPM")+(_xlfn.SUMIFS(E13:BN13,E12:BN12,"TPyPT"))),0)</f>
        <v>0</v>
      </c>
      <c r="CL11" s="172">
        <f>IF(B11="AUXENF",COUNTIF(E11:BN11,"U")*24+COUNTIF(E11:BN11,"UD")*12+COUNTIF(E11:BN11,"UN")*12+_xlfn.SUMIFS(E13:BN13,E12:BN12,"TUM")+_xlfn.SUMIFS(E13:BN13,E12:BN12,"TUT")+_xlfn.SUMIFS(E13:BN13,E12:BN12,"TUN"),0)</f>
        <v>0</v>
      </c>
      <c r="CM11" s="183">
        <f>IF(B11="AUXENF",COUNTIF(E11:BN11,"HOSPD")*12+COUNTIF(E11:BN11,"HOSPN")*12+_xlfn.SUMIFS(E13:BN13,E12:BN12,"THM")+_xlfn.SUMIFS(E13:BN13,E12:BN12,"THT")+_xlfn.SUMIFS(E13:BN13,E12:BN12,"THN"),0)</f>
        <v>0</v>
      </c>
      <c r="CN11" s="183">
        <f>IF(B11="AUXENF",(COUNTIF(E11:BN11,"4505")*8.5),0)</f>
        <v>8.5</v>
      </c>
      <c r="CO11" s="183">
        <f>IF(B11="AUXENF",(COUNTIF(E11:BN11,"VACUN")*8.5),0)</f>
        <v>8.5</v>
      </c>
      <c r="CP11" s="168">
        <f>IF(Y11="MD",(COUNTIF(AB11:CK11,"B")*12),0)</f>
        <v>0</v>
      </c>
      <c r="CQ11" s="183">
        <f>CJ11+CK11+CL11+CM11+CN11+CO11+CP11</f>
        <v>17</v>
      </c>
      <c r="CR11" s="176">
        <f>+BT11+BY11+CD11+CI11+CQ11</f>
        <v>17</v>
      </c>
      <c r="CS11" s="22"/>
      <c r="CT11" s="22"/>
      <c r="CU11" s="86"/>
      <c r="CV11" s="86"/>
      <c r="CW11" s="86"/>
      <c r="CX11" s="86"/>
      <c r="CZ11" s="86"/>
      <c r="DE11" s="86"/>
    </row>
    <row r="12" spans="1:109" ht="15" customHeight="1">
      <c r="A12" s="161"/>
      <c r="B12" s="164"/>
      <c r="C12" s="203" t="str">
        <f>IF(AI3="PLANTA","FIRMA FUNCIONARIO","FIRMA CONTRATISTA")</f>
        <v>FIRMA FUNCIONARIO</v>
      </c>
      <c r="D12" s="18" t="s">
        <v>21</v>
      </c>
      <c r="E12" s="67"/>
      <c r="F12" s="68"/>
      <c r="G12" s="67"/>
      <c r="H12" s="69"/>
      <c r="I12" s="12"/>
      <c r="J12" s="14"/>
      <c r="K12" s="12"/>
      <c r="L12" s="14"/>
      <c r="M12" s="15"/>
      <c r="N12" s="13"/>
      <c r="O12" s="12"/>
      <c r="P12" s="14"/>
      <c r="Q12" s="12"/>
      <c r="R12" s="13"/>
      <c r="S12" s="12"/>
      <c r="T12" s="14"/>
      <c r="U12" s="15"/>
      <c r="V12" s="13"/>
      <c r="W12" s="12"/>
      <c r="X12" s="14"/>
      <c r="Y12" s="12"/>
      <c r="Z12" s="13"/>
      <c r="AA12" s="12"/>
      <c r="AB12" s="14"/>
      <c r="AC12" s="12"/>
      <c r="AD12" s="13"/>
      <c r="AE12" s="12"/>
      <c r="AF12" s="14"/>
      <c r="AG12" s="15"/>
      <c r="AH12" s="13"/>
      <c r="AI12" s="12"/>
      <c r="AJ12" s="14"/>
      <c r="AK12" s="12"/>
      <c r="AL12" s="13"/>
      <c r="AM12" s="12"/>
      <c r="AN12" s="14"/>
      <c r="AO12" s="15"/>
      <c r="AP12" s="13"/>
      <c r="AQ12" s="12"/>
      <c r="AR12" s="14"/>
      <c r="AS12" s="12"/>
      <c r="AT12" s="14"/>
      <c r="AU12" s="12"/>
      <c r="AV12" s="14"/>
      <c r="AW12" s="15"/>
      <c r="AX12" s="13"/>
      <c r="AY12" s="12"/>
      <c r="AZ12" s="14"/>
      <c r="BA12" s="15"/>
      <c r="BB12" s="13"/>
      <c r="BC12" s="12"/>
      <c r="BD12" s="14"/>
      <c r="BE12" s="12"/>
      <c r="BF12" s="13"/>
      <c r="BG12" s="12"/>
      <c r="BH12" s="14"/>
      <c r="BI12" s="15"/>
      <c r="BJ12" s="13"/>
      <c r="BK12" s="12"/>
      <c r="BL12" s="14"/>
      <c r="BM12" s="15"/>
      <c r="BN12" s="13"/>
      <c r="BO12" s="154"/>
      <c r="BP12" s="156"/>
      <c r="BQ12" s="173"/>
      <c r="BR12" s="169"/>
      <c r="BS12" s="169"/>
      <c r="BT12" s="169"/>
      <c r="BU12" s="154"/>
      <c r="BV12" s="173"/>
      <c r="BW12" s="184"/>
      <c r="BX12" s="169"/>
      <c r="BY12" s="169"/>
      <c r="BZ12" s="154"/>
      <c r="CA12" s="156"/>
      <c r="CB12" s="169"/>
      <c r="CC12" s="169"/>
      <c r="CD12" s="184"/>
      <c r="CE12" s="154"/>
      <c r="CF12" s="156"/>
      <c r="CG12" s="151"/>
      <c r="CH12" s="169"/>
      <c r="CI12" s="184"/>
      <c r="CJ12" s="148"/>
      <c r="CK12" s="145"/>
      <c r="CL12" s="173"/>
      <c r="CM12" s="184"/>
      <c r="CN12" s="184"/>
      <c r="CO12" s="184"/>
      <c r="CP12" s="169"/>
      <c r="CQ12" s="184"/>
      <c r="CR12" s="177"/>
      <c r="CS12" s="22"/>
      <c r="CT12" s="22"/>
      <c r="CU12" s="22"/>
      <c r="CV12" s="22"/>
      <c r="CW12" s="22"/>
      <c r="CX12" s="86"/>
      <c r="CY12" s="86"/>
      <c r="CZ12" s="86"/>
      <c r="DA12" s="22"/>
      <c r="DB12" s="86"/>
      <c r="DC12" s="86"/>
      <c r="DD12" s="86"/>
      <c r="DE12" s="86"/>
    </row>
    <row r="13" spans="1:109" s="41" customFormat="1" ht="21" thickBot="1">
      <c r="A13" s="162"/>
      <c r="B13" s="165"/>
      <c r="C13" s="204"/>
      <c r="D13" s="59" t="s">
        <v>22</v>
      </c>
      <c r="E13" s="70"/>
      <c r="F13" s="71"/>
      <c r="G13" s="70"/>
      <c r="H13" s="72"/>
      <c r="I13" s="42"/>
      <c r="J13" s="43"/>
      <c r="K13" s="42"/>
      <c r="L13" s="43"/>
      <c r="M13" s="49"/>
      <c r="N13" s="50"/>
      <c r="O13" s="42"/>
      <c r="P13" s="43"/>
      <c r="Q13" s="49"/>
      <c r="R13" s="50"/>
      <c r="S13" s="42"/>
      <c r="T13" s="43"/>
      <c r="U13" s="49"/>
      <c r="V13" s="50"/>
      <c r="W13" s="42"/>
      <c r="X13" s="43"/>
      <c r="Y13" s="49"/>
      <c r="Z13" s="50"/>
      <c r="AA13" s="42"/>
      <c r="AB13" s="43"/>
      <c r="AC13" s="49"/>
      <c r="AD13" s="50"/>
      <c r="AE13" s="42"/>
      <c r="AF13" s="43"/>
      <c r="AG13" s="49"/>
      <c r="AH13" s="50"/>
      <c r="AI13" s="42"/>
      <c r="AJ13" s="43"/>
      <c r="AK13" s="49"/>
      <c r="AL13" s="50"/>
      <c r="AM13" s="42"/>
      <c r="AN13" s="43"/>
      <c r="AO13" s="49"/>
      <c r="AP13" s="50"/>
      <c r="AQ13" s="42"/>
      <c r="AR13" s="43"/>
      <c r="AS13" s="42"/>
      <c r="AT13" s="43"/>
      <c r="AU13" s="42"/>
      <c r="AV13" s="43"/>
      <c r="AW13" s="49"/>
      <c r="AX13" s="50"/>
      <c r="AY13" s="42"/>
      <c r="AZ13" s="43"/>
      <c r="BA13" s="49"/>
      <c r="BB13" s="50"/>
      <c r="BC13" s="42"/>
      <c r="BD13" s="43"/>
      <c r="BE13" s="49"/>
      <c r="BF13" s="50"/>
      <c r="BG13" s="42"/>
      <c r="BH13" s="43"/>
      <c r="BI13" s="49"/>
      <c r="BJ13" s="50"/>
      <c r="BK13" s="42"/>
      <c r="BL13" s="43"/>
      <c r="BM13" s="49"/>
      <c r="BN13" s="50"/>
      <c r="BO13" s="92">
        <f>(COUNTIF(B11,"MD"))*3*BO11</f>
        <v>0</v>
      </c>
      <c r="BP13" s="93">
        <f>(COUNTIF(B11,"MD"))*BP11*2</f>
        <v>0</v>
      </c>
      <c r="BQ13" s="174"/>
      <c r="BR13" s="170"/>
      <c r="BS13" s="170"/>
      <c r="BT13" s="170"/>
      <c r="BU13" s="92">
        <f>(COUNTIF(F11,"EN"))*BU11*2</f>
        <v>0</v>
      </c>
      <c r="BV13" s="174"/>
      <c r="BW13" s="185"/>
      <c r="BX13" s="170"/>
      <c r="BY13" s="170"/>
      <c r="BZ13" s="92">
        <f>(COUNTIF(J11,"ODON"))*3*BZ11</f>
        <v>0</v>
      </c>
      <c r="CA13" s="93">
        <f>(COUNTIF(J11,"ODON"))*CA11*2</f>
        <v>0</v>
      </c>
      <c r="CB13" s="170"/>
      <c r="CC13" s="170"/>
      <c r="CD13" s="185"/>
      <c r="CE13" s="274"/>
      <c r="CF13" s="175"/>
      <c r="CG13" s="152"/>
      <c r="CH13" s="170"/>
      <c r="CI13" s="185"/>
      <c r="CJ13" s="149"/>
      <c r="CK13" s="146"/>
      <c r="CL13" s="174"/>
      <c r="CM13" s="185"/>
      <c r="CN13" s="185"/>
      <c r="CO13" s="185"/>
      <c r="CP13" s="170"/>
      <c r="CQ13" s="185"/>
      <c r="CR13" s="178"/>
      <c r="CT13" s="86"/>
      <c r="DE13" s="86"/>
    </row>
    <row r="14" spans="1:96" ht="18" customHeight="1">
      <c r="A14" s="160">
        <v>2</v>
      </c>
      <c r="B14" s="163" t="s">
        <v>132</v>
      </c>
      <c r="C14" s="117"/>
      <c r="D14" s="19" t="s">
        <v>13</v>
      </c>
      <c r="E14" s="166"/>
      <c r="F14" s="167"/>
      <c r="G14" s="166"/>
      <c r="H14" s="167"/>
      <c r="I14" s="158"/>
      <c r="J14" s="159"/>
      <c r="K14" s="158"/>
      <c r="L14" s="159"/>
      <c r="M14" s="158"/>
      <c r="N14" s="159"/>
      <c r="O14" s="158"/>
      <c r="P14" s="159"/>
      <c r="Q14" s="158"/>
      <c r="R14" s="159"/>
      <c r="S14" s="158"/>
      <c r="T14" s="159"/>
      <c r="U14" s="158"/>
      <c r="V14" s="159"/>
      <c r="W14" s="158"/>
      <c r="X14" s="159"/>
      <c r="Y14" s="158"/>
      <c r="Z14" s="159"/>
      <c r="AA14" s="158"/>
      <c r="AB14" s="159"/>
      <c r="AC14" s="158"/>
      <c r="AD14" s="159"/>
      <c r="AE14" s="158"/>
      <c r="AF14" s="159"/>
      <c r="AG14" s="158"/>
      <c r="AH14" s="159"/>
      <c r="AI14" s="158"/>
      <c r="AJ14" s="159"/>
      <c r="AK14" s="158"/>
      <c r="AL14" s="159"/>
      <c r="AM14" s="158"/>
      <c r="AN14" s="159"/>
      <c r="AO14" s="158"/>
      <c r="AP14" s="159"/>
      <c r="AQ14" s="158"/>
      <c r="AR14" s="159"/>
      <c r="AS14" s="158"/>
      <c r="AT14" s="159"/>
      <c r="AU14" s="158"/>
      <c r="AV14" s="159"/>
      <c r="AW14" s="158"/>
      <c r="AX14" s="159"/>
      <c r="AY14" s="158"/>
      <c r="AZ14" s="159"/>
      <c r="BA14" s="158"/>
      <c r="BB14" s="159"/>
      <c r="BC14" s="158"/>
      <c r="BD14" s="159"/>
      <c r="BE14" s="158"/>
      <c r="BF14" s="159"/>
      <c r="BG14" s="158"/>
      <c r="BH14" s="159"/>
      <c r="BI14" s="158"/>
      <c r="BJ14" s="159"/>
      <c r="BK14" s="158"/>
      <c r="BL14" s="159"/>
      <c r="BM14" s="158"/>
      <c r="BN14" s="159"/>
      <c r="BO14" s="153">
        <f>IF(B14="MD",(COUNTIF(E14:BN14,"CE")*8.5+_xlfn.SUMIFS(E16:BN16,E15:BN15,"TCEM")+_xlfn.SUMIFS(E16:BN16,E15:BN15,"TCET")),0)</f>
        <v>0</v>
      </c>
      <c r="BP14" s="155">
        <f>IF(B14="MD",((COUNTIF(E14:BN14,"PyP")*8.5))+(_xlfn.SUMIFS(E16:BN16,E15:BN15,"TPyPM")+(_xlfn.SUMIFS(E16:BN16,E15:BN15,"TPyPT"))),0)</f>
        <v>0</v>
      </c>
      <c r="BQ14" s="172">
        <f>IF(B14="MD",COUNTIF(E14:BN14,"U")*24+COUNTIF(E14:BN14,"UD")*12+COUNTIF(E14:BN14,"UN")*12+_xlfn.SUMIFS(E16:BN16,E15:BN15,"TUM")+_xlfn.SUMIFS(E16:BN16,E15:BN15,"TUT")+_xlfn.SUMIFS(E16:BN16,E15:BN15,"TUN"),0)</f>
        <v>0</v>
      </c>
      <c r="BR14" s="168">
        <f>IF(B14="MD",COUNTIF(E14:BN14,"HOSPD")*12+COUNTIF(E14:BN14,"HOSPN")*12+_xlfn.SUMIFS(E16:BN16,E15:BN15,"THM")+_xlfn.SUMIFS(E16:BN16,E15:BN15,"THT")+_xlfn.SUMIFS(E16:BN16,E15:BN15,"THN"),0)</f>
        <v>0</v>
      </c>
      <c r="BS14" s="168">
        <f>IF(B14="MD",(COUNTIF(E14:BN14,"B")*12),0)</f>
        <v>0</v>
      </c>
      <c r="BT14" s="168">
        <f>+BO14+BP14+BQ14+BR14+BS14</f>
        <v>0</v>
      </c>
      <c r="BU14" s="153">
        <f>IF(B14="EN",((COUNTIF(E14:BN14,"PyP")*8.5))+(_xlfn.SUMIFS(E16:BN16,E15:BN15,"TPyPM")+(_xlfn.SUMIFS(E16:BN16,E15:BN15,"TPyPT"))),0)</f>
        <v>0</v>
      </c>
      <c r="BV14" s="172">
        <f>IF(B14="EN",COUNTIF(E14:BN14,"U")*24+COUNTIF(E14:BN14,"UD")*12+COUNTIF(E14:BN14,"UN")*12+_xlfn.SUMIFS(E16:BN16,E15:BN15,"TUM")+_xlfn.SUMIFS(E16:BN16,E15:BN15,"TUT")+_xlfn.SUMIFS(E16:BN16,E15:BN15,"TUN"),0)</f>
        <v>0</v>
      </c>
      <c r="BW14" s="183">
        <f>IF(B14="EN",+_xlfn.SUMIFS(E16:BN16,E15:BN15,"THM")+_xlfn.SUMIFS(E16:BN16,E15:BN15,"THT")+_xlfn.SUMIFS(E16:BN16,E15:BN15,"THN"),0)</f>
        <v>0</v>
      </c>
      <c r="BX14" s="168">
        <f>IF(G14="EN",(COUNTIF(J14:BS14,"B")*12),0)</f>
        <v>0</v>
      </c>
      <c r="BY14" s="168">
        <f>+BU14+BV14+BW14+BX14</f>
        <v>0</v>
      </c>
      <c r="BZ14" s="153">
        <f>IF(B14="ODON",(COUNTIF(E14:BN14,"CE")*8.5+_xlfn.SUMIFS(E16:BN16,E15:BN15,"TCEM")+_xlfn.SUMIFS(E16:BN16,E15:BN15,"TCET")),0)</f>
        <v>0</v>
      </c>
      <c r="CA14" s="155">
        <f>IF(B14="ODON",((COUNTIF(E14:BN14,"PyP")*8.5))+(_xlfn.SUMIFS(E16:BN16,E15:BN15,"TPyPM")+(_xlfn.SUMIFS(E16:BN16,E15:BN15,"TPyPT"))),0)</f>
        <v>0</v>
      </c>
      <c r="CB14" s="168">
        <f>IF(B14="ODON",COUNTIF(E14:BN14,"U")*24+COUNTIF(E14:BN14,"UD")*12+COUNTIF(E14:BN14,"UN")*12+_xlfn.SUMIFS(E16:BN16,E15:BN15,"TUM")+_xlfn.SUMIFS(E16:BN16,E15:BN15,"TUT")+_xlfn.SUMIFS(E16:BN16,E15:BN15,"TUN"),0)</f>
        <v>0</v>
      </c>
      <c r="CC14" s="168">
        <f>IF(L14="MD",(COUNTIF(O14:BX14,"B")*12),0)</f>
        <v>0</v>
      </c>
      <c r="CD14" s="183">
        <f>BZ14+CA14+CB14+CC14</f>
        <v>0</v>
      </c>
      <c r="CE14" s="153">
        <f>IF(B14="BAC",(COUNTIF(E14:BN14,"CE")*8.5),0)</f>
        <v>0</v>
      </c>
      <c r="CF14" s="155">
        <f>IF(B14="BAC",((COUNTIF(E14:BN14,"PyP")*8.5))+(_xlfn.SUMIFS(E16:BN16,E15:BN15,"TPyPM")+(_xlfn.SUMIFS(E16:BN16,E15:BN15,"TPyPT"))),0)</f>
        <v>0</v>
      </c>
      <c r="CG14" s="150">
        <f>IF(B14="BAC",(_xlfn.SUMIFS(E16:BN16,E15:BN15,"TUM")+_xlfn.SUMIFS(E16:BN16,E15:BN15,"TUT")+_xlfn.SUMIFS(E16:BN16,E15:BN15,"TUN")),0)</f>
        <v>0</v>
      </c>
      <c r="CH14" s="168">
        <f>IF(Q14="MD",(COUNTIF(T14:CC14,"B")*12),0)</f>
        <v>0</v>
      </c>
      <c r="CI14" s="183">
        <f>CE14+CF14+CG14+CH14</f>
        <v>0</v>
      </c>
      <c r="CJ14" s="147">
        <f>IF(B14="AUXENF",(COUNTIF(E14:BN14,"CE")*8.5+_xlfn.SUMIFS(E16:BN16,E15:BN15,"TCEM")+_xlfn.SUMIFS(E16:BN16,E15:BN15,"TCET")),0)+IF(B14="AUXLAB",(COUNTIF(E14:BN14,"CE")*8.5+_xlfn.SUMIFS(E16:BN16,E15:BN15,"TCEM")+_xlfn.SUMIFS(E16:BN16,E15:BN15,"TCET")),0)+IF(B14="HIO",(COUNTIF(E14:BN14,"CE")*8.5+_xlfn.SUMIFS(E16:BN16,E15:BN15,"TCEM")+_xlfn.SUMIFS(E16:BN16,E15:BN15,"TCET")),0)</f>
        <v>0</v>
      </c>
      <c r="CK14" s="144">
        <f>IF(B14="AUXENF",((COUNTIF(E14:BN14,"PyP")*8.5))+(_xlfn.SUMIFS(E16:BN16,E15:BN15,"TPyPM")+(_xlfn.SUMIFS(E16:BN16,E15:BN15,"TPyPT"))),0)</f>
        <v>0</v>
      </c>
      <c r="CL14" s="172">
        <f>IF(B14="AUXENF",COUNTIF(E14:BN14,"U")*24+COUNTIF(E14:BN14,"UD")*12+COUNTIF(E14:BN14,"UN")*12+_xlfn.SUMIFS(E16:BN16,E15:BN15,"TUM")+_xlfn.SUMIFS(E16:BN16,E15:BN15,"TUT")+_xlfn.SUMIFS(E16:BN16,E15:BN15,"TUN"),0)</f>
        <v>0</v>
      </c>
      <c r="CM14" s="183">
        <f>IF(B14="AUXENF",COUNTIF(E14:BN14,"HOSPD")*12+COUNTIF(E14:BN14,"HOSPN")*12+_xlfn.SUMIFS(E16:BN16,E15:BN15,"THM")+_xlfn.SUMIFS(E16:BN16,E15:BN15,"THT")+_xlfn.SUMIFS(E16:BN16,E15:BN15,"THN"),0)</f>
        <v>0</v>
      </c>
      <c r="CN14" s="183">
        <f>IF(B14="AUXENF",(COUNTIF(E14:BN14,"4505")*8.5),0)</f>
        <v>0</v>
      </c>
      <c r="CO14" s="183">
        <f>IF(B14="AUXENF",(COUNTIF(E14:BN14,"VACUN")*8.5),0)</f>
        <v>0</v>
      </c>
      <c r="CP14" s="168">
        <f>IF(Y14="MD",(COUNTIF(AB14:CK14,"B")*12),0)</f>
        <v>0</v>
      </c>
      <c r="CQ14" s="183">
        <f>CJ14+CK14+CL14+CM14+CN14+CO14+CP14</f>
        <v>0</v>
      </c>
      <c r="CR14" s="176">
        <f>+BT14+BY14+CD14+CI14+CQ14</f>
        <v>0</v>
      </c>
    </row>
    <row r="15" spans="1:96" ht="15" customHeight="1">
      <c r="A15" s="161"/>
      <c r="B15" s="164"/>
      <c r="C15" s="203" t="str">
        <f>IF(AI3="PLANTA","FIRMA FUNCIONARIO","FIRMA CONTRATISTA")</f>
        <v>FIRMA FUNCIONARIO</v>
      </c>
      <c r="D15" s="18" t="s">
        <v>21</v>
      </c>
      <c r="E15" s="67"/>
      <c r="F15" s="68"/>
      <c r="G15" s="67"/>
      <c r="H15" s="69"/>
      <c r="I15" s="12"/>
      <c r="J15" s="14"/>
      <c r="K15" s="12"/>
      <c r="L15" s="14"/>
      <c r="M15" s="15"/>
      <c r="N15" s="13"/>
      <c r="O15" s="12"/>
      <c r="P15" s="14"/>
      <c r="Q15" s="12"/>
      <c r="R15" s="13"/>
      <c r="S15" s="12"/>
      <c r="T15" s="14"/>
      <c r="U15" s="15"/>
      <c r="V15" s="13"/>
      <c r="W15" s="12"/>
      <c r="X15" s="14"/>
      <c r="Y15" s="12"/>
      <c r="Z15" s="13"/>
      <c r="AA15" s="12"/>
      <c r="AB15" s="14"/>
      <c r="AC15" s="12"/>
      <c r="AD15" s="13"/>
      <c r="AE15" s="12"/>
      <c r="AF15" s="14"/>
      <c r="AG15" s="15"/>
      <c r="AH15" s="13"/>
      <c r="AI15" s="12"/>
      <c r="AJ15" s="14"/>
      <c r="AK15" s="12"/>
      <c r="AL15" s="13"/>
      <c r="AM15" s="12"/>
      <c r="AN15" s="14"/>
      <c r="AO15" s="15"/>
      <c r="AP15" s="13"/>
      <c r="AQ15" s="12"/>
      <c r="AR15" s="14"/>
      <c r="AS15" s="12"/>
      <c r="AT15" s="14"/>
      <c r="AU15" s="12"/>
      <c r="AV15" s="14"/>
      <c r="AW15" s="15"/>
      <c r="AX15" s="13"/>
      <c r="AY15" s="12"/>
      <c r="AZ15" s="14"/>
      <c r="BA15" s="15"/>
      <c r="BB15" s="13"/>
      <c r="BC15" s="12"/>
      <c r="BD15" s="14"/>
      <c r="BE15" s="12"/>
      <c r="BF15" s="13"/>
      <c r="BG15" s="12"/>
      <c r="BH15" s="14"/>
      <c r="BI15" s="15"/>
      <c r="BJ15" s="13"/>
      <c r="BK15" s="12"/>
      <c r="BL15" s="14"/>
      <c r="BM15" s="15"/>
      <c r="BN15" s="14"/>
      <c r="BO15" s="154"/>
      <c r="BP15" s="156"/>
      <c r="BQ15" s="173"/>
      <c r="BR15" s="169"/>
      <c r="BS15" s="169"/>
      <c r="BT15" s="169"/>
      <c r="BU15" s="154"/>
      <c r="BV15" s="173"/>
      <c r="BW15" s="184"/>
      <c r="BX15" s="169"/>
      <c r="BY15" s="169"/>
      <c r="BZ15" s="154"/>
      <c r="CA15" s="156"/>
      <c r="CB15" s="169"/>
      <c r="CC15" s="169"/>
      <c r="CD15" s="184"/>
      <c r="CE15" s="154"/>
      <c r="CF15" s="156"/>
      <c r="CG15" s="151"/>
      <c r="CH15" s="169"/>
      <c r="CI15" s="184"/>
      <c r="CJ15" s="148"/>
      <c r="CK15" s="145"/>
      <c r="CL15" s="173"/>
      <c r="CM15" s="184"/>
      <c r="CN15" s="184"/>
      <c r="CO15" s="184"/>
      <c r="CP15" s="169"/>
      <c r="CQ15" s="184"/>
      <c r="CR15" s="177"/>
    </row>
    <row r="16" spans="1:96" s="41" customFormat="1" ht="21" thickBot="1">
      <c r="A16" s="162"/>
      <c r="B16" s="165"/>
      <c r="C16" s="204"/>
      <c r="D16" s="59" t="s">
        <v>22</v>
      </c>
      <c r="E16" s="70"/>
      <c r="F16" s="71"/>
      <c r="G16" s="70"/>
      <c r="H16" s="72"/>
      <c r="I16" s="42"/>
      <c r="J16" s="43"/>
      <c r="K16" s="42"/>
      <c r="L16" s="43"/>
      <c r="M16" s="49"/>
      <c r="N16" s="50"/>
      <c r="O16" s="42"/>
      <c r="P16" s="43"/>
      <c r="Q16" s="49"/>
      <c r="R16" s="50"/>
      <c r="S16" s="42"/>
      <c r="T16" s="43"/>
      <c r="U16" s="49"/>
      <c r="V16" s="50"/>
      <c r="W16" s="42"/>
      <c r="X16" s="43"/>
      <c r="Y16" s="49"/>
      <c r="Z16" s="50"/>
      <c r="AA16" s="42"/>
      <c r="AB16" s="43"/>
      <c r="AC16" s="49"/>
      <c r="AD16" s="50"/>
      <c r="AE16" s="42"/>
      <c r="AF16" s="43"/>
      <c r="AG16" s="49"/>
      <c r="AH16" s="50"/>
      <c r="AI16" s="42"/>
      <c r="AJ16" s="43"/>
      <c r="AK16" s="49"/>
      <c r="AL16" s="50"/>
      <c r="AM16" s="42"/>
      <c r="AN16" s="43"/>
      <c r="AO16" s="49"/>
      <c r="AP16" s="50"/>
      <c r="AQ16" s="42"/>
      <c r="AR16" s="43"/>
      <c r="AS16" s="42"/>
      <c r="AT16" s="43"/>
      <c r="AU16" s="42"/>
      <c r="AV16" s="43"/>
      <c r="AW16" s="49"/>
      <c r="AX16" s="50"/>
      <c r="AY16" s="42"/>
      <c r="AZ16" s="43"/>
      <c r="BA16" s="49"/>
      <c r="BB16" s="50"/>
      <c r="BC16" s="42"/>
      <c r="BD16" s="43"/>
      <c r="BE16" s="49"/>
      <c r="BF16" s="50"/>
      <c r="BG16" s="42"/>
      <c r="BH16" s="43"/>
      <c r="BI16" s="49"/>
      <c r="BJ16" s="50"/>
      <c r="BK16" s="42"/>
      <c r="BL16" s="43"/>
      <c r="BM16" s="49"/>
      <c r="BN16" s="43"/>
      <c r="BO16" s="92">
        <f>(COUNTIF(B14,"MD"))*3*BO14</f>
        <v>0</v>
      </c>
      <c r="BP16" s="93">
        <f>(COUNTIF(B14,"MD"))*BP14*2</f>
        <v>0</v>
      </c>
      <c r="BQ16" s="174"/>
      <c r="BR16" s="170"/>
      <c r="BS16" s="170"/>
      <c r="BT16" s="170"/>
      <c r="BU16" s="92">
        <f>(COUNTIF(F14,"EN"))*BU14*2</f>
        <v>0</v>
      </c>
      <c r="BV16" s="174"/>
      <c r="BW16" s="185"/>
      <c r="BX16" s="170"/>
      <c r="BY16" s="170"/>
      <c r="BZ16" s="92">
        <f>(COUNTIF(J14,"ODON"))*3*BZ14</f>
        <v>0</v>
      </c>
      <c r="CA16" s="93">
        <f>(COUNTIF(J14,"ODON"))*CA14*2</f>
        <v>0</v>
      </c>
      <c r="CB16" s="170"/>
      <c r="CC16" s="170"/>
      <c r="CD16" s="185"/>
      <c r="CE16" s="274"/>
      <c r="CF16" s="175"/>
      <c r="CG16" s="152"/>
      <c r="CH16" s="170"/>
      <c r="CI16" s="185"/>
      <c r="CJ16" s="149"/>
      <c r="CK16" s="146"/>
      <c r="CL16" s="174"/>
      <c r="CM16" s="185"/>
      <c r="CN16" s="185"/>
      <c r="CO16" s="185"/>
      <c r="CP16" s="170"/>
      <c r="CQ16" s="185"/>
      <c r="CR16" s="178"/>
    </row>
    <row r="17" spans="1:96" ht="18" customHeight="1">
      <c r="A17" s="160">
        <v>3</v>
      </c>
      <c r="B17" s="163" t="s">
        <v>132</v>
      </c>
      <c r="C17" s="111"/>
      <c r="D17" s="19" t="s">
        <v>13</v>
      </c>
      <c r="E17" s="166"/>
      <c r="F17" s="167"/>
      <c r="G17" s="166"/>
      <c r="H17" s="167"/>
      <c r="I17" s="158"/>
      <c r="J17" s="159"/>
      <c r="K17" s="158"/>
      <c r="L17" s="159"/>
      <c r="M17" s="158"/>
      <c r="N17" s="159"/>
      <c r="O17" s="158"/>
      <c r="P17" s="159"/>
      <c r="Q17" s="158"/>
      <c r="R17" s="159"/>
      <c r="S17" s="158"/>
      <c r="T17" s="159"/>
      <c r="U17" s="158"/>
      <c r="V17" s="159"/>
      <c r="W17" s="158"/>
      <c r="X17" s="159"/>
      <c r="Y17" s="158"/>
      <c r="Z17" s="159"/>
      <c r="AA17" s="158"/>
      <c r="AB17" s="159"/>
      <c r="AC17" s="158"/>
      <c r="AD17" s="159"/>
      <c r="AE17" s="158"/>
      <c r="AF17" s="159"/>
      <c r="AG17" s="158"/>
      <c r="AH17" s="159"/>
      <c r="AI17" s="158"/>
      <c r="AJ17" s="159"/>
      <c r="AK17" s="158"/>
      <c r="AL17" s="159"/>
      <c r="AM17" s="158"/>
      <c r="AN17" s="159"/>
      <c r="AO17" s="158"/>
      <c r="AP17" s="159"/>
      <c r="AQ17" s="158"/>
      <c r="AR17" s="159"/>
      <c r="AS17" s="158"/>
      <c r="AT17" s="159"/>
      <c r="AU17" s="158"/>
      <c r="AV17" s="159"/>
      <c r="AW17" s="158"/>
      <c r="AX17" s="159"/>
      <c r="AY17" s="158"/>
      <c r="AZ17" s="159"/>
      <c r="BA17" s="158"/>
      <c r="BB17" s="159"/>
      <c r="BC17" s="158"/>
      <c r="BD17" s="159"/>
      <c r="BE17" s="158"/>
      <c r="BF17" s="159"/>
      <c r="BG17" s="158"/>
      <c r="BH17" s="159"/>
      <c r="BI17" s="158"/>
      <c r="BJ17" s="159"/>
      <c r="BK17" s="158"/>
      <c r="BL17" s="159"/>
      <c r="BM17" s="158"/>
      <c r="BN17" s="159"/>
      <c r="BO17" s="153">
        <f>IF(B17="MD",(COUNTIF(E17:BN17,"CE")*8.5+_xlfn.SUMIFS(E19:BN19,E18:BN18,"TCEM")+_xlfn.SUMIFS(E19:BN19,E18:BN18,"TCET")),0)</f>
        <v>0</v>
      </c>
      <c r="BP17" s="155">
        <f>IF(B17="MD",((COUNTIF(E17:BN17,"PyP")*8.5))+(_xlfn.SUMIFS(E19:BN19,E18:BN18,"TPyPM")+(_xlfn.SUMIFS(E19:BN19,E18:BN18,"TPyPT"))),0)</f>
        <v>0</v>
      </c>
      <c r="BQ17" s="172">
        <f>IF(B17="MD",COUNTIF(E17:BN17,"U")*24+COUNTIF(E17:BN17,"UD")*12+COUNTIF(E17:BN17,"UN")*12+_xlfn.SUMIFS(E19:BN19,E18:BN18,"TUM")+_xlfn.SUMIFS(E19:BN19,E18:BN18,"TUT")+_xlfn.SUMIFS(E19:BN19,E18:BN18,"TUN"),0)</f>
        <v>0</v>
      </c>
      <c r="BR17" s="168">
        <f>IF(B17="MD",COUNTIF(E17:BN17,"HOSPD")*12+COUNTIF(E17:BN17,"HOSPN")*12+_xlfn.SUMIFS(E19:BN19,E18:BN18,"THM")+_xlfn.SUMIFS(E19:BN19,E18:BN18,"THT")+_xlfn.SUMIFS(E19:BN19,E18:BN18,"THN"),0)</f>
        <v>0</v>
      </c>
      <c r="BS17" s="168">
        <f>IF(B17="MD",(COUNTIF(E17:BN17,"B")*12),0)</f>
        <v>0</v>
      </c>
      <c r="BT17" s="168">
        <f>+BO17+BP17+BQ17+BR17+BS17</f>
        <v>0</v>
      </c>
      <c r="BU17" s="153">
        <f>IF(B17="EN",((COUNTIF(E17:BN17,"PyP")*8.5))+(_xlfn.SUMIFS(E19:BN19,E18:BN18,"TPyPM")+(_xlfn.SUMIFS(E19:BN19,E18:BN18,"TPyPT"))),0)</f>
        <v>0</v>
      </c>
      <c r="BV17" s="172">
        <f>IF(B17="EN",COUNTIF(E17:BN17,"U")*24+COUNTIF(E17:BN17,"UD")*12+COUNTIF(E17:BN17,"UN")*12+_xlfn.SUMIFS(E19:BN19,E18:BN18,"TUM")+_xlfn.SUMIFS(E19:BN19,E18:BN18,"TUT")+_xlfn.SUMIFS(E19:BN19,E18:BN18,"TUN"),0)</f>
        <v>0</v>
      </c>
      <c r="BW17" s="183">
        <f>IF(B17="EN",+_xlfn.SUMIFS(E19:BN19,E18:BN18,"THM")+_xlfn.SUMIFS(E19:BN19,E18:BN18,"THT")+_xlfn.SUMIFS(E19:BN19,E18:BN18,"THN"),0)</f>
        <v>0</v>
      </c>
      <c r="BX17" s="168">
        <f>IF(G17="EN",(COUNTIF(J17:BS17,"B")*12),0)</f>
        <v>0</v>
      </c>
      <c r="BY17" s="168">
        <f>+BU17+BV17+BW17+BX17</f>
        <v>0</v>
      </c>
      <c r="BZ17" s="153">
        <f>IF(B17="ODON",(COUNTIF(E17:BN17,"CE")*8.5+_xlfn.SUMIFS(E19:BN19,E18:BN18,"TCEM")+_xlfn.SUMIFS(E19:BN19,E18:BN18,"TCET")),0)</f>
        <v>0</v>
      </c>
      <c r="CA17" s="155">
        <f>IF(B17="ODON",((COUNTIF(E17:BN17,"PyP")*8.5))+(_xlfn.SUMIFS(E19:BN19,E18:BN18,"TPyPM")+(_xlfn.SUMIFS(E19:BN19,E18:BN18,"TPyPT"))),0)</f>
        <v>0</v>
      </c>
      <c r="CB17" s="168">
        <f>IF(B17="ODON",COUNTIF(E17:BN17,"U")*24+COUNTIF(E17:BN17,"UD")*12+COUNTIF(E17:BN17,"UN")*12+_xlfn.SUMIFS(E19:BN19,E18:BN18,"TUM")+_xlfn.SUMIFS(E19:BN19,E18:BN18,"TUT")+_xlfn.SUMIFS(E19:BN19,E18:BN18,"TUN"),0)</f>
        <v>0</v>
      </c>
      <c r="CC17" s="168">
        <f>IF(L17="MD",(COUNTIF(O17:BX17,"B")*12),0)</f>
        <v>0</v>
      </c>
      <c r="CD17" s="183">
        <f>BZ17+CA17+CB17+CC17</f>
        <v>0</v>
      </c>
      <c r="CE17" s="153">
        <f>IF(B17="BAC",(COUNTIF(E17:BN17,"CE")*8.5),0)</f>
        <v>0</v>
      </c>
      <c r="CF17" s="155">
        <f>IF(B17="BAC",((COUNTIF(E17:BN17,"PyP")*8.5))+(_xlfn.SUMIFS(E19:BN19,E18:BN18,"TPyPM")+(_xlfn.SUMIFS(E19:BN19,E18:BN18,"TPyPT"))),0)</f>
        <v>0</v>
      </c>
      <c r="CG17" s="150">
        <f>IF(B17="BAC",(_xlfn.SUMIFS(E19:BN19,E18:BN18,"TUM")+_xlfn.SUMIFS(E19:BN19,E18:BN18,"TUT")+_xlfn.SUMIFS(E19:BN19,E18:BN18,"TUN")),0)</f>
        <v>0</v>
      </c>
      <c r="CH17" s="168">
        <f>IF(Q17="MD",(COUNTIF(T17:CC17,"B")*12),0)</f>
        <v>0</v>
      </c>
      <c r="CI17" s="183">
        <f>CE17+CF17+CG17+CH17</f>
        <v>0</v>
      </c>
      <c r="CJ17" s="147">
        <f>IF(B17="AUXENF",(COUNTIF(E17:BN17,"CE")*8.5+_xlfn.SUMIFS(E19:BN19,E18:BN18,"TCEM")+_xlfn.SUMIFS(E19:BN19,E18:BN18,"TCET")),0)+IF(B17="AUXLAB",(COUNTIF(E17:BN17,"CE")*8.5+_xlfn.SUMIFS(E19:BN19,E18:BN18,"TCEM")+_xlfn.SUMIFS(E19:BN19,E18:BN18,"TCET")),0)+IF(B17="HIO",(COUNTIF(E17:BN17,"CE")*8.5+_xlfn.SUMIFS(E19:BN19,E18:BN18,"TCEM")+_xlfn.SUMIFS(E19:BN19,E18:BN18,"TCET")),0)</f>
        <v>0</v>
      </c>
      <c r="CK17" s="144">
        <f>IF(B17="AUXENF",((COUNTIF(E17:BN17,"PyP")*8.5))+(_xlfn.SUMIFS(E19:BN19,E18:BN18,"TPyPM")+(_xlfn.SUMIFS(E19:BN19,E18:BN18,"TPyPT"))),0)</f>
        <v>0</v>
      </c>
      <c r="CL17" s="172">
        <f>IF(B17="AUXENF",COUNTIF(E17:BN17,"U")*24+COUNTIF(E17:BN17,"UD")*12+COUNTIF(E17:BN17,"UN")*12+_xlfn.SUMIFS(E19:BN19,E18:BN18,"TUM")+_xlfn.SUMIFS(E19:BN19,E18:BN18,"TUT")+_xlfn.SUMIFS(E19:BN19,E18:BN18,"TUN"),0)</f>
        <v>0</v>
      </c>
      <c r="CM17" s="183">
        <f>IF(B17="AUXENF",COUNTIF(E17:BN17,"HOSPD")*12+COUNTIF(E17:BN17,"HOSPN")*12+_xlfn.SUMIFS(E19:BN19,E18:BN18,"THM")+_xlfn.SUMIFS(E19:BN19,E18:BN18,"THT")+_xlfn.SUMIFS(E19:BN19,E18:BN18,"THN"),0)</f>
        <v>0</v>
      </c>
      <c r="CN17" s="183">
        <f>IF(B17="AUXENF",(COUNTIF(E17:BN17,"4505")*8.5),0)</f>
        <v>0</v>
      </c>
      <c r="CO17" s="183">
        <f>IF(B17="AUXENF",(COUNTIF(E17:BN17,"VACUN")*8.5),0)</f>
        <v>0</v>
      </c>
      <c r="CP17" s="168">
        <f>IF(Y17="MD",(COUNTIF(AB17:CK17,"B")*12),0)</f>
        <v>0</v>
      </c>
      <c r="CQ17" s="183">
        <f>CJ17+CK17+CL17+CM17+CN17+CO17+CP17</f>
        <v>0</v>
      </c>
      <c r="CR17" s="176">
        <f>+BT17+BY17+CD17+CI17+CQ17</f>
        <v>0</v>
      </c>
    </row>
    <row r="18" spans="1:96" ht="15" customHeight="1">
      <c r="A18" s="161"/>
      <c r="B18" s="164"/>
      <c r="C18" s="203" t="str">
        <f>IF(AI3="PLANTA","FIRMA FUNCIONARIO","FIRMA CONTRATISTA")</f>
        <v>FIRMA FUNCIONARIO</v>
      </c>
      <c r="D18" s="18" t="s">
        <v>21</v>
      </c>
      <c r="E18" s="67"/>
      <c r="F18" s="68"/>
      <c r="G18" s="67"/>
      <c r="H18" s="69"/>
      <c r="I18" s="12"/>
      <c r="J18" s="14"/>
      <c r="K18" s="12"/>
      <c r="L18" s="14"/>
      <c r="M18" s="15"/>
      <c r="N18" s="13"/>
      <c r="O18" s="12"/>
      <c r="P18" s="14"/>
      <c r="Q18" s="12"/>
      <c r="R18" s="13"/>
      <c r="S18" s="12"/>
      <c r="T18" s="14"/>
      <c r="U18" s="15"/>
      <c r="V18" s="13"/>
      <c r="W18" s="12"/>
      <c r="X18" s="14"/>
      <c r="Y18" s="12"/>
      <c r="Z18" s="13"/>
      <c r="AA18" s="12"/>
      <c r="AB18" s="14"/>
      <c r="AC18" s="12"/>
      <c r="AD18" s="13"/>
      <c r="AE18" s="12"/>
      <c r="AF18" s="14"/>
      <c r="AG18" s="15"/>
      <c r="AH18" s="13"/>
      <c r="AI18" s="12"/>
      <c r="AJ18" s="14"/>
      <c r="AK18" s="12"/>
      <c r="AL18" s="13"/>
      <c r="AM18" s="12"/>
      <c r="AN18" s="14"/>
      <c r="AO18" s="15"/>
      <c r="AP18" s="13"/>
      <c r="AQ18" s="12"/>
      <c r="AR18" s="14"/>
      <c r="AS18" s="12"/>
      <c r="AT18" s="14"/>
      <c r="AU18" s="12"/>
      <c r="AV18" s="14"/>
      <c r="AW18" s="15"/>
      <c r="AX18" s="13"/>
      <c r="AY18" s="12"/>
      <c r="AZ18" s="14"/>
      <c r="BA18" s="15"/>
      <c r="BB18" s="13"/>
      <c r="BC18" s="12"/>
      <c r="BD18" s="14"/>
      <c r="BE18" s="12"/>
      <c r="BF18" s="13"/>
      <c r="BG18" s="12"/>
      <c r="BH18" s="14"/>
      <c r="BI18" s="15"/>
      <c r="BJ18" s="13"/>
      <c r="BK18" s="12"/>
      <c r="BL18" s="14"/>
      <c r="BM18" s="15"/>
      <c r="BN18" s="14"/>
      <c r="BO18" s="154"/>
      <c r="BP18" s="156"/>
      <c r="BQ18" s="173"/>
      <c r="BR18" s="169"/>
      <c r="BS18" s="169"/>
      <c r="BT18" s="169"/>
      <c r="BU18" s="154"/>
      <c r="BV18" s="173"/>
      <c r="BW18" s="184"/>
      <c r="BX18" s="169"/>
      <c r="BY18" s="169"/>
      <c r="BZ18" s="154"/>
      <c r="CA18" s="156"/>
      <c r="CB18" s="169"/>
      <c r="CC18" s="169"/>
      <c r="CD18" s="184"/>
      <c r="CE18" s="154"/>
      <c r="CF18" s="156"/>
      <c r="CG18" s="151"/>
      <c r="CH18" s="169"/>
      <c r="CI18" s="184"/>
      <c r="CJ18" s="148"/>
      <c r="CK18" s="145"/>
      <c r="CL18" s="173"/>
      <c r="CM18" s="184"/>
      <c r="CN18" s="184"/>
      <c r="CO18" s="184"/>
      <c r="CP18" s="169"/>
      <c r="CQ18" s="184"/>
      <c r="CR18" s="177"/>
    </row>
    <row r="19" spans="1:96" s="41" customFormat="1" ht="21" thickBot="1">
      <c r="A19" s="162"/>
      <c r="B19" s="165"/>
      <c r="C19" s="204"/>
      <c r="D19" s="59" t="s">
        <v>22</v>
      </c>
      <c r="E19" s="70"/>
      <c r="F19" s="71"/>
      <c r="G19" s="70"/>
      <c r="H19" s="72"/>
      <c r="I19" s="42"/>
      <c r="J19" s="43"/>
      <c r="K19" s="42"/>
      <c r="L19" s="43"/>
      <c r="M19" s="49"/>
      <c r="N19" s="50"/>
      <c r="O19" s="42"/>
      <c r="P19" s="43"/>
      <c r="Q19" s="49"/>
      <c r="R19" s="50"/>
      <c r="S19" s="42"/>
      <c r="T19" s="43"/>
      <c r="U19" s="49"/>
      <c r="V19" s="50"/>
      <c r="W19" s="42"/>
      <c r="X19" s="43"/>
      <c r="Y19" s="49"/>
      <c r="Z19" s="50"/>
      <c r="AA19" s="42"/>
      <c r="AB19" s="43"/>
      <c r="AC19" s="49"/>
      <c r="AD19" s="50"/>
      <c r="AE19" s="42"/>
      <c r="AF19" s="43"/>
      <c r="AG19" s="49"/>
      <c r="AH19" s="50"/>
      <c r="AI19" s="42"/>
      <c r="AJ19" s="43"/>
      <c r="AK19" s="49"/>
      <c r="AL19" s="50"/>
      <c r="AM19" s="42"/>
      <c r="AN19" s="43"/>
      <c r="AO19" s="49"/>
      <c r="AP19" s="50"/>
      <c r="AQ19" s="42"/>
      <c r="AR19" s="43"/>
      <c r="AS19" s="42"/>
      <c r="AT19" s="43"/>
      <c r="AU19" s="42"/>
      <c r="AV19" s="43"/>
      <c r="AW19" s="49"/>
      <c r="AX19" s="50"/>
      <c r="AY19" s="42"/>
      <c r="AZ19" s="43"/>
      <c r="BA19" s="49"/>
      <c r="BB19" s="50"/>
      <c r="BC19" s="42"/>
      <c r="BD19" s="43"/>
      <c r="BE19" s="49"/>
      <c r="BF19" s="50"/>
      <c r="BG19" s="42"/>
      <c r="BH19" s="43"/>
      <c r="BI19" s="49"/>
      <c r="BJ19" s="50"/>
      <c r="BK19" s="42"/>
      <c r="BL19" s="43"/>
      <c r="BM19" s="49"/>
      <c r="BN19" s="43"/>
      <c r="BO19" s="92">
        <f>(COUNTIF(B17,"MD"))*3*BO17</f>
        <v>0</v>
      </c>
      <c r="BP19" s="93">
        <f>(COUNTIF(B17,"MD"))*BP17*2</f>
        <v>0</v>
      </c>
      <c r="BQ19" s="174"/>
      <c r="BR19" s="170"/>
      <c r="BS19" s="170"/>
      <c r="BT19" s="170"/>
      <c r="BU19" s="92">
        <f>(COUNTIF(F17,"EN"))*BU17*2</f>
        <v>0</v>
      </c>
      <c r="BV19" s="174"/>
      <c r="BW19" s="185"/>
      <c r="BX19" s="170"/>
      <c r="BY19" s="170"/>
      <c r="BZ19" s="92">
        <f>(COUNTIF(J17,"ODON"))*3*BZ17</f>
        <v>0</v>
      </c>
      <c r="CA19" s="93">
        <f>(COUNTIF(J17,"ODON"))*CA17*2</f>
        <v>0</v>
      </c>
      <c r="CB19" s="170"/>
      <c r="CC19" s="170"/>
      <c r="CD19" s="185"/>
      <c r="CE19" s="274"/>
      <c r="CF19" s="175"/>
      <c r="CG19" s="152"/>
      <c r="CH19" s="170"/>
      <c r="CI19" s="185"/>
      <c r="CJ19" s="149"/>
      <c r="CK19" s="146"/>
      <c r="CL19" s="174"/>
      <c r="CM19" s="185"/>
      <c r="CN19" s="185"/>
      <c r="CO19" s="185"/>
      <c r="CP19" s="170"/>
      <c r="CQ19" s="185"/>
      <c r="CR19" s="178"/>
    </row>
    <row r="20" spans="1:96" ht="18" customHeight="1">
      <c r="A20" s="160">
        <v>4</v>
      </c>
      <c r="B20" s="163" t="s">
        <v>132</v>
      </c>
      <c r="C20" s="112"/>
      <c r="D20" s="19" t="s">
        <v>13</v>
      </c>
      <c r="E20" s="166"/>
      <c r="F20" s="167"/>
      <c r="G20" s="166"/>
      <c r="H20" s="167"/>
      <c r="I20" s="158"/>
      <c r="J20" s="159"/>
      <c r="K20" s="158"/>
      <c r="L20" s="159"/>
      <c r="M20" s="158"/>
      <c r="N20" s="159"/>
      <c r="O20" s="158"/>
      <c r="P20" s="159"/>
      <c r="Q20" s="158"/>
      <c r="R20" s="159"/>
      <c r="S20" s="158"/>
      <c r="T20" s="159"/>
      <c r="U20" s="158"/>
      <c r="V20" s="159"/>
      <c r="W20" s="158"/>
      <c r="X20" s="159"/>
      <c r="Y20" s="158"/>
      <c r="Z20" s="159"/>
      <c r="AA20" s="158"/>
      <c r="AB20" s="159"/>
      <c r="AC20" s="158"/>
      <c r="AD20" s="159"/>
      <c r="AE20" s="158"/>
      <c r="AF20" s="159"/>
      <c r="AG20" s="158"/>
      <c r="AH20" s="159"/>
      <c r="AI20" s="158"/>
      <c r="AJ20" s="159"/>
      <c r="AK20" s="158"/>
      <c r="AL20" s="159"/>
      <c r="AM20" s="158"/>
      <c r="AN20" s="159"/>
      <c r="AO20" s="158"/>
      <c r="AP20" s="159"/>
      <c r="AQ20" s="158"/>
      <c r="AR20" s="159"/>
      <c r="AS20" s="158"/>
      <c r="AT20" s="159"/>
      <c r="AU20" s="158"/>
      <c r="AV20" s="159"/>
      <c r="AW20" s="158"/>
      <c r="AX20" s="159"/>
      <c r="AY20" s="158"/>
      <c r="AZ20" s="159"/>
      <c r="BA20" s="158"/>
      <c r="BB20" s="159"/>
      <c r="BC20" s="158"/>
      <c r="BD20" s="159"/>
      <c r="BE20" s="158"/>
      <c r="BF20" s="159"/>
      <c r="BG20" s="158"/>
      <c r="BH20" s="159"/>
      <c r="BI20" s="158"/>
      <c r="BJ20" s="159"/>
      <c r="BK20" s="158"/>
      <c r="BL20" s="159"/>
      <c r="BM20" s="158"/>
      <c r="BN20" s="159"/>
      <c r="BO20" s="153">
        <f>IF(B20="MD",(COUNTIF(E20:BN20,"CE")*8.5+_xlfn.SUMIFS(E22:BN22,E21:BN21,"TCEM")+_xlfn.SUMIFS(E22:BN22,E21:BN21,"TCET")),0)</f>
        <v>0</v>
      </c>
      <c r="BP20" s="155">
        <f>IF(B20="MD",((COUNTIF(E20:BN20,"PyP")*8.5))+(_xlfn.SUMIFS(E22:BN22,E21:BN21,"TPyPM")+(_xlfn.SUMIFS(E22:BN22,E21:BN21,"TPyPT"))),0)</f>
        <v>0</v>
      </c>
      <c r="BQ20" s="172">
        <f>IF(B20="MD",COUNTIF(E20:BN20,"U")*24+COUNTIF(E20:BN20,"UD")*12+COUNTIF(E20:BN20,"UN")*12+_xlfn.SUMIFS(E22:BN22,E21:BN21,"TUM")+_xlfn.SUMIFS(E22:BN22,E21:BN21,"TUT")+_xlfn.SUMIFS(E22:BN22,E21:BN21,"TUN"),0)</f>
        <v>0</v>
      </c>
      <c r="BR20" s="168">
        <f>IF(B20="MD",COUNTIF(E20:BN20,"HOSPD")*12+COUNTIF(E20:BN20,"HOSPN")*12+_xlfn.SUMIFS(E22:BN22,E21:BN21,"THM")+_xlfn.SUMIFS(E22:BN22,E21:BN21,"THT")+_xlfn.SUMIFS(E22:BN22,E21:BN21,"THN"),0)</f>
        <v>0</v>
      </c>
      <c r="BS20" s="168">
        <f>IF(B20="MD",(COUNTIF(E20:BN20,"B")*12),0)</f>
        <v>0</v>
      </c>
      <c r="BT20" s="168">
        <f>+BO20+BP20+BQ20+BR20+BS20</f>
        <v>0</v>
      </c>
      <c r="BU20" s="153">
        <f>IF(B20="EN",((COUNTIF(E20:BN20,"PyP")*8.5))+(_xlfn.SUMIFS(E22:BN22,E21:BN21,"TPyPM")+(_xlfn.SUMIFS(E22:BN22,E21:BN21,"TPyPT"))),0)</f>
        <v>0</v>
      </c>
      <c r="BV20" s="172">
        <f>IF(B20="EN",COUNTIF(E20:BN20,"U")*24+COUNTIF(E20:BN20,"UD")*12+COUNTIF(E20:BN20,"UN")*12+_xlfn.SUMIFS(E22:BN22,E21:BN21,"TUM")+_xlfn.SUMIFS(E22:BN22,E21:BN21,"TUT")+_xlfn.SUMIFS(E22:BN22,E21:BN21,"TUN"),0)</f>
        <v>0</v>
      </c>
      <c r="BW20" s="183">
        <f>IF(B20="EN",+_xlfn.SUMIFS(E22:BN22,E21:BN21,"THM")+_xlfn.SUMIFS(E22:BN22,E21:BN21,"THT")+_xlfn.SUMIFS(E22:BN22,E21:BN21,"THN"),0)</f>
        <v>0</v>
      </c>
      <c r="BX20" s="168">
        <f>IF(G20="EN",(COUNTIF(J20:BS20,"B")*12),0)</f>
        <v>0</v>
      </c>
      <c r="BY20" s="168">
        <f>+BU20+BV20+BW20+BX20</f>
        <v>0</v>
      </c>
      <c r="BZ20" s="153">
        <f>IF(B20="ODON",(COUNTIF(E20:BN20,"CE")*8.5+_xlfn.SUMIFS(E22:BN22,E21:BN21,"TCEM")+_xlfn.SUMIFS(E22:BN22,E21:BN21,"TCET")),0)</f>
        <v>0</v>
      </c>
      <c r="CA20" s="155">
        <f>IF(B20="ODON",((COUNTIF(E20:BN20,"PyP")*8.5))+(_xlfn.SUMIFS(E22:BN22,E21:BN21,"TPyPM")+(_xlfn.SUMIFS(E22:BN22,E21:BN21,"TPyPT"))),0)</f>
        <v>0</v>
      </c>
      <c r="CB20" s="168">
        <f>IF(B20="ODON",COUNTIF(E20:BN20,"U")*24+COUNTIF(E20:BN20,"UD")*12+COUNTIF(E20:BN20,"UN")*12+_xlfn.SUMIFS(E22:BN22,E21:BN21,"TUM")+_xlfn.SUMIFS(E22:BN22,E21:BN21,"TUT")+_xlfn.SUMIFS(E22:BN22,E21:BN21,"TUN"),0)</f>
        <v>0</v>
      </c>
      <c r="CC20" s="168">
        <f>IF(L20="MD",(COUNTIF(O20:BX20,"B")*12),0)</f>
        <v>0</v>
      </c>
      <c r="CD20" s="183">
        <f>BZ20+CA20+CB20+CC20</f>
        <v>0</v>
      </c>
      <c r="CE20" s="153">
        <f>IF(B20="BAC",(COUNTIF(E20:BN20,"CE")*8.5),0)</f>
        <v>0</v>
      </c>
      <c r="CF20" s="155">
        <f>IF(B20="BAC",((COUNTIF(E20:BN20,"PyP")*8.5))+(_xlfn.SUMIFS(E22:BN22,E21:BN21,"TPyPM")+(_xlfn.SUMIFS(E22:BN22,E21:BN21,"TPyPT"))),0)</f>
        <v>0</v>
      </c>
      <c r="CG20" s="150">
        <f>IF(B20="BAC",(_xlfn.SUMIFS(E22:BN22,E21:BN21,"TUM")+_xlfn.SUMIFS(E22:BN22,E21:BN21,"TUT")+_xlfn.SUMIFS(E22:BN22,E21:BN21,"TUN")),0)</f>
        <v>0</v>
      </c>
      <c r="CH20" s="168">
        <f>IF(Q20="MD",(COUNTIF(T20:CC20,"B")*12),0)</f>
        <v>0</v>
      </c>
      <c r="CI20" s="183">
        <f>CE20+CF20+CG20+CH20</f>
        <v>0</v>
      </c>
      <c r="CJ20" s="147">
        <f>IF(B20="AUXENF",(COUNTIF(E20:BN20,"CE")*8.5+_xlfn.SUMIFS(E22:BN22,E21:BN21,"TCEM")+_xlfn.SUMIFS(E22:BN22,E21:BN21,"TCET")),0)+IF(B20="AUXLAB",(COUNTIF(E20:BN20,"CE")*8.5+_xlfn.SUMIFS(E22:BN22,E21:BN21,"TCEM")+_xlfn.SUMIFS(E22:BN22,E21:BN21,"TCET")),0)+IF(B20="HIO",(COUNTIF(E20:BN20,"CE")*8.5+_xlfn.SUMIFS(E22:BN22,E21:BN21,"TCEM")+_xlfn.SUMIFS(E22:BN22,E21:BN21,"TCET")),0)</f>
        <v>0</v>
      </c>
      <c r="CK20" s="144">
        <f>IF(B20="AUXENF",((COUNTIF(E20:BN20,"PyP")*8.5))+(_xlfn.SUMIFS(E22:BN22,E21:BN21,"TPyPM")+(_xlfn.SUMIFS(E22:BN22,E21:BN21,"TPyPT"))),0)</f>
        <v>0</v>
      </c>
      <c r="CL20" s="172">
        <f>IF(B20="AUXENF",COUNTIF(E20:BN20,"U")*24+COUNTIF(E20:BN20,"UD")*12+COUNTIF(E20:BN20,"UN")*12+_xlfn.SUMIFS(E22:BN22,E21:BN21,"TUM")+_xlfn.SUMIFS(E22:BN22,E21:BN21,"TUT")+_xlfn.SUMIFS(E22:BN22,E21:BN21,"TUN"),0)</f>
        <v>0</v>
      </c>
      <c r="CM20" s="183">
        <f>IF(B20="AUXENF",COUNTIF(E20:BN20,"HOSPD")*12+COUNTIF(E20:BN20,"HOSPN")*12+_xlfn.SUMIFS(E22:BN22,E21:BN21,"THM")+_xlfn.SUMIFS(E22:BN22,E21:BN21,"THT")+_xlfn.SUMIFS(E22:BN22,E21:BN21,"THN"),0)</f>
        <v>0</v>
      </c>
      <c r="CN20" s="183">
        <f>IF(B20="AUXENF",(COUNTIF(E20:BN20,"4505")*8.5),0)</f>
        <v>0</v>
      </c>
      <c r="CO20" s="183">
        <f>IF(B20="AUXENF",(COUNTIF(E20:BN20,"VACUN")*8.5),0)</f>
        <v>0</v>
      </c>
      <c r="CP20" s="168">
        <f>IF(Y20="MD",(COUNTIF(AB20:CK20,"B")*12),0)</f>
        <v>0</v>
      </c>
      <c r="CQ20" s="183">
        <f>CJ20+CK20+CL20+CM20+CN20+CO20+CP20</f>
        <v>0</v>
      </c>
      <c r="CR20" s="176">
        <f>+BT20+BY20+CD20+CI20+CQ20</f>
        <v>0</v>
      </c>
    </row>
    <row r="21" spans="1:96" ht="15" customHeight="1">
      <c r="A21" s="161"/>
      <c r="B21" s="164"/>
      <c r="C21" s="203" t="str">
        <f>IF(AI3="PLANTA","FIRMA FUNCIONARIO","FIRMA CONTRATISTA")</f>
        <v>FIRMA FUNCIONARIO</v>
      </c>
      <c r="D21" s="18" t="s">
        <v>21</v>
      </c>
      <c r="E21" s="67"/>
      <c r="F21" s="68"/>
      <c r="G21" s="67"/>
      <c r="H21" s="69"/>
      <c r="I21" s="12"/>
      <c r="J21" s="14"/>
      <c r="K21" s="12"/>
      <c r="L21" s="14"/>
      <c r="M21" s="15"/>
      <c r="N21" s="13"/>
      <c r="O21" s="12"/>
      <c r="P21" s="14"/>
      <c r="Q21" s="12"/>
      <c r="R21" s="13"/>
      <c r="S21" s="12"/>
      <c r="T21" s="14"/>
      <c r="U21" s="15"/>
      <c r="V21" s="13"/>
      <c r="W21" s="12"/>
      <c r="X21" s="14"/>
      <c r="Y21" s="12"/>
      <c r="Z21" s="13"/>
      <c r="AA21" s="12"/>
      <c r="AB21" s="14"/>
      <c r="AC21" s="12"/>
      <c r="AD21" s="13"/>
      <c r="AE21" s="12"/>
      <c r="AF21" s="14"/>
      <c r="AG21" s="15"/>
      <c r="AH21" s="13"/>
      <c r="AI21" s="12"/>
      <c r="AJ21" s="14"/>
      <c r="AK21" s="12"/>
      <c r="AL21" s="13"/>
      <c r="AM21" s="12"/>
      <c r="AN21" s="14"/>
      <c r="AO21" s="15"/>
      <c r="AP21" s="13"/>
      <c r="AQ21" s="12"/>
      <c r="AR21" s="14"/>
      <c r="AS21" s="12"/>
      <c r="AT21" s="14"/>
      <c r="AU21" s="12"/>
      <c r="AV21" s="14"/>
      <c r="AW21" s="15"/>
      <c r="AX21" s="13"/>
      <c r="AY21" s="12"/>
      <c r="AZ21" s="14"/>
      <c r="BA21" s="15"/>
      <c r="BB21" s="13"/>
      <c r="BC21" s="12"/>
      <c r="BD21" s="14"/>
      <c r="BE21" s="12"/>
      <c r="BF21" s="13"/>
      <c r="BG21" s="12"/>
      <c r="BH21" s="14"/>
      <c r="BI21" s="15"/>
      <c r="BJ21" s="13"/>
      <c r="BK21" s="12"/>
      <c r="BL21" s="14"/>
      <c r="BM21" s="15"/>
      <c r="BN21" s="14"/>
      <c r="BO21" s="154"/>
      <c r="BP21" s="156"/>
      <c r="BQ21" s="173"/>
      <c r="BR21" s="169"/>
      <c r="BS21" s="169"/>
      <c r="BT21" s="169"/>
      <c r="BU21" s="154"/>
      <c r="BV21" s="173"/>
      <c r="BW21" s="184"/>
      <c r="BX21" s="169"/>
      <c r="BY21" s="169"/>
      <c r="BZ21" s="154"/>
      <c r="CA21" s="156"/>
      <c r="CB21" s="169"/>
      <c r="CC21" s="169"/>
      <c r="CD21" s="184"/>
      <c r="CE21" s="154"/>
      <c r="CF21" s="156"/>
      <c r="CG21" s="151"/>
      <c r="CH21" s="169"/>
      <c r="CI21" s="184"/>
      <c r="CJ21" s="148"/>
      <c r="CK21" s="145"/>
      <c r="CL21" s="173"/>
      <c r="CM21" s="184"/>
      <c r="CN21" s="184"/>
      <c r="CO21" s="184"/>
      <c r="CP21" s="169"/>
      <c r="CQ21" s="184"/>
      <c r="CR21" s="177"/>
    </row>
    <row r="22" spans="1:96" s="41" customFormat="1" ht="21" thickBot="1">
      <c r="A22" s="162"/>
      <c r="B22" s="165"/>
      <c r="C22" s="204"/>
      <c r="D22" s="59" t="s">
        <v>22</v>
      </c>
      <c r="E22" s="70"/>
      <c r="F22" s="71"/>
      <c r="G22" s="70"/>
      <c r="H22" s="72"/>
      <c r="I22" s="42"/>
      <c r="J22" s="43"/>
      <c r="K22" s="42"/>
      <c r="L22" s="43"/>
      <c r="M22" s="49"/>
      <c r="N22" s="50"/>
      <c r="O22" s="42"/>
      <c r="P22" s="43"/>
      <c r="Q22" s="49"/>
      <c r="R22" s="50"/>
      <c r="S22" s="42"/>
      <c r="T22" s="43"/>
      <c r="U22" s="49"/>
      <c r="V22" s="50"/>
      <c r="W22" s="42"/>
      <c r="X22" s="43"/>
      <c r="Y22" s="49"/>
      <c r="Z22" s="50"/>
      <c r="AA22" s="42"/>
      <c r="AB22" s="43"/>
      <c r="AC22" s="49"/>
      <c r="AD22" s="50"/>
      <c r="AE22" s="42"/>
      <c r="AF22" s="43"/>
      <c r="AG22" s="49"/>
      <c r="AH22" s="50"/>
      <c r="AI22" s="42"/>
      <c r="AJ22" s="43"/>
      <c r="AK22" s="49"/>
      <c r="AL22" s="50"/>
      <c r="AM22" s="42"/>
      <c r="AN22" s="43"/>
      <c r="AO22" s="49"/>
      <c r="AP22" s="50"/>
      <c r="AQ22" s="42"/>
      <c r="AR22" s="43"/>
      <c r="AS22" s="42"/>
      <c r="AT22" s="43"/>
      <c r="AU22" s="42"/>
      <c r="AV22" s="43"/>
      <c r="AW22" s="49"/>
      <c r="AX22" s="50"/>
      <c r="AY22" s="42"/>
      <c r="AZ22" s="43"/>
      <c r="BA22" s="49"/>
      <c r="BB22" s="50"/>
      <c r="BC22" s="42"/>
      <c r="BD22" s="43"/>
      <c r="BE22" s="49"/>
      <c r="BF22" s="50"/>
      <c r="BG22" s="42"/>
      <c r="BH22" s="43"/>
      <c r="BI22" s="49"/>
      <c r="BJ22" s="50"/>
      <c r="BK22" s="42"/>
      <c r="BL22" s="43"/>
      <c r="BM22" s="49"/>
      <c r="BN22" s="43"/>
      <c r="BO22" s="92">
        <f>(COUNTIF(B20,"MD"))*3*BO20</f>
        <v>0</v>
      </c>
      <c r="BP22" s="93">
        <f>(COUNTIF(B20,"MD"))*BP20*2</f>
        <v>0</v>
      </c>
      <c r="BQ22" s="174"/>
      <c r="BR22" s="170"/>
      <c r="BS22" s="170"/>
      <c r="BT22" s="170"/>
      <c r="BU22" s="92">
        <f>(COUNTIF(F20,"EN"))*BU20*2</f>
        <v>0</v>
      </c>
      <c r="BV22" s="174"/>
      <c r="BW22" s="185"/>
      <c r="BX22" s="170"/>
      <c r="BY22" s="170"/>
      <c r="BZ22" s="92">
        <f>(COUNTIF(J20,"ODON"))*3*BZ20</f>
        <v>0</v>
      </c>
      <c r="CA22" s="93">
        <f>(COUNTIF(J20,"ODON"))*CA20*2</f>
        <v>0</v>
      </c>
      <c r="CB22" s="170"/>
      <c r="CC22" s="170"/>
      <c r="CD22" s="185"/>
      <c r="CE22" s="274"/>
      <c r="CF22" s="175"/>
      <c r="CG22" s="152"/>
      <c r="CH22" s="170"/>
      <c r="CI22" s="185"/>
      <c r="CJ22" s="149"/>
      <c r="CK22" s="146"/>
      <c r="CL22" s="174"/>
      <c r="CM22" s="185"/>
      <c r="CN22" s="185"/>
      <c r="CO22" s="185"/>
      <c r="CP22" s="170"/>
      <c r="CQ22" s="185"/>
      <c r="CR22" s="178"/>
    </row>
    <row r="23" spans="1:96" ht="18" customHeight="1">
      <c r="A23" s="160">
        <v>5</v>
      </c>
      <c r="B23" s="163" t="s">
        <v>132</v>
      </c>
      <c r="C23" s="113"/>
      <c r="D23" s="19" t="s">
        <v>13</v>
      </c>
      <c r="E23" s="166"/>
      <c r="F23" s="167"/>
      <c r="G23" s="166"/>
      <c r="H23" s="167"/>
      <c r="I23" s="158"/>
      <c r="J23" s="159"/>
      <c r="K23" s="158"/>
      <c r="L23" s="159"/>
      <c r="M23" s="158"/>
      <c r="N23" s="159"/>
      <c r="O23" s="158"/>
      <c r="P23" s="159"/>
      <c r="Q23" s="158"/>
      <c r="R23" s="159"/>
      <c r="S23" s="158"/>
      <c r="T23" s="159"/>
      <c r="U23" s="158"/>
      <c r="V23" s="159"/>
      <c r="W23" s="158"/>
      <c r="X23" s="159"/>
      <c r="Y23" s="158"/>
      <c r="Z23" s="159"/>
      <c r="AA23" s="158"/>
      <c r="AB23" s="159"/>
      <c r="AC23" s="158"/>
      <c r="AD23" s="159"/>
      <c r="AE23" s="158"/>
      <c r="AF23" s="159"/>
      <c r="AG23" s="158"/>
      <c r="AH23" s="159"/>
      <c r="AI23" s="158"/>
      <c r="AJ23" s="159"/>
      <c r="AK23" s="158"/>
      <c r="AL23" s="159"/>
      <c r="AM23" s="158"/>
      <c r="AN23" s="159"/>
      <c r="AO23" s="158"/>
      <c r="AP23" s="159"/>
      <c r="AQ23" s="158"/>
      <c r="AR23" s="159"/>
      <c r="AS23" s="158"/>
      <c r="AT23" s="159"/>
      <c r="AU23" s="158"/>
      <c r="AV23" s="159"/>
      <c r="AW23" s="158"/>
      <c r="AX23" s="159"/>
      <c r="AY23" s="158"/>
      <c r="AZ23" s="159"/>
      <c r="BA23" s="158"/>
      <c r="BB23" s="159"/>
      <c r="BC23" s="158"/>
      <c r="BD23" s="159"/>
      <c r="BE23" s="158"/>
      <c r="BF23" s="159"/>
      <c r="BG23" s="158"/>
      <c r="BH23" s="159"/>
      <c r="BI23" s="158"/>
      <c r="BJ23" s="159"/>
      <c r="BK23" s="158"/>
      <c r="BL23" s="159"/>
      <c r="BM23" s="158"/>
      <c r="BN23" s="159"/>
      <c r="BO23" s="153">
        <f>IF(B23="MD",(COUNTIF(E23:BN23,"CE")*8.5+_xlfn.SUMIFS(E25:BN25,E24:BN24,"TCEM")+_xlfn.SUMIFS(E25:BN25,E24:BN24,"TCET")),0)</f>
        <v>0</v>
      </c>
      <c r="BP23" s="155">
        <f>IF(B23="MD",((COUNTIF(E23:BN23,"PyP")*8.5))+(_xlfn.SUMIFS(E25:BN25,E24:BN24,"TPyPM")+(_xlfn.SUMIFS(E25:BN25,E24:BN24,"TPyPT"))),0)</f>
        <v>0</v>
      </c>
      <c r="BQ23" s="172">
        <f>IF(B23="MD",COUNTIF(E23:BN23,"U")*24+COUNTIF(E23:BN23,"UD")*12+COUNTIF(E23:BN23,"UN")*12+_xlfn.SUMIFS(E25:BN25,E24:BN24,"TUM")+_xlfn.SUMIFS(E25:BN25,E24:BN24,"TUT")+_xlfn.SUMIFS(E25:BN25,E24:BN24,"TUN"),0)</f>
        <v>0</v>
      </c>
      <c r="BR23" s="168">
        <f>IF(B23="MD",COUNTIF(E23:BN23,"HOSPD")*12+COUNTIF(E23:BN23,"HOSPN")*12+_xlfn.SUMIFS(E25:BN25,E24:BN24,"THM")+_xlfn.SUMIFS(E25:BN25,E24:BN24,"THT")+_xlfn.SUMIFS(E25:BN25,E24:BN24,"THN"),0)</f>
        <v>0</v>
      </c>
      <c r="BS23" s="168">
        <f>IF(B23="MD",(COUNTIF(E23:BN23,"B")*12),0)</f>
        <v>0</v>
      </c>
      <c r="BT23" s="168">
        <f>+BO23+BP23+BQ23+BR23+BS23</f>
        <v>0</v>
      </c>
      <c r="BU23" s="153">
        <f>IF(B23="EN",((COUNTIF(E23:BN23,"PyP")*8.5))+(_xlfn.SUMIFS(E25:BN25,E24:BN24,"TPyPM")+(_xlfn.SUMIFS(E25:BN25,E24:BN24,"TPyPT"))),0)</f>
        <v>0</v>
      </c>
      <c r="BV23" s="172">
        <f>IF(B23="EN",COUNTIF(E23:BN23,"U")*24+COUNTIF(E23:BN23,"UD")*12+COUNTIF(E23:BN23,"UN")*12+_xlfn.SUMIFS(E25:BN25,E24:BN24,"TUM")+_xlfn.SUMIFS(E25:BN25,E24:BN24,"TUT")+_xlfn.SUMIFS(E25:BN25,E24:BN24,"TUN"),0)</f>
        <v>0</v>
      </c>
      <c r="BW23" s="183">
        <f>IF(B23="EN",+_xlfn.SUMIFS(E25:BN25,E24:BN24,"THM")+_xlfn.SUMIFS(E25:BN25,E24:BN24,"THT")+_xlfn.SUMIFS(E25:BN25,E24:BN24,"THN"),0)</f>
        <v>0</v>
      </c>
      <c r="BX23" s="168">
        <f>IF(G23="EN",(COUNTIF(J23:BS23,"B")*12),0)</f>
        <v>0</v>
      </c>
      <c r="BY23" s="168">
        <f>+BU23+BV23+BW23+BX23</f>
        <v>0</v>
      </c>
      <c r="BZ23" s="153">
        <f>IF(B23="ODON",(COUNTIF(E23:BN23,"CE")*8.5+_xlfn.SUMIFS(E25:BN25,E24:BN24,"TCEM")+_xlfn.SUMIFS(E25:BN25,E24:BN24,"TCET")),0)</f>
        <v>0</v>
      </c>
      <c r="CA23" s="155">
        <f>IF(B23="ODON",((COUNTIF(E23:BN23,"PyP")*8.5))+(_xlfn.SUMIFS(E25:BN25,E24:BN24,"TPyPM")+(_xlfn.SUMIFS(E25:BN25,E24:BN24,"TPyPT"))),0)</f>
        <v>0</v>
      </c>
      <c r="CB23" s="168">
        <f>IF(B23="ODON",COUNTIF(E23:BN23,"U")*24+COUNTIF(E23:BN23,"UD")*12+COUNTIF(E23:BN23,"UN")*12+_xlfn.SUMIFS(E25:BN25,E24:BN24,"TUM")+_xlfn.SUMIFS(E25:BN25,E24:BN24,"TUT")+_xlfn.SUMIFS(E25:BN25,E24:BN24,"TUN"),0)</f>
        <v>0</v>
      </c>
      <c r="CC23" s="168">
        <f>IF(L23="MD",(COUNTIF(O23:BX23,"B")*12),0)</f>
        <v>0</v>
      </c>
      <c r="CD23" s="183">
        <f>BZ23+CA23+CB23+CC23</f>
        <v>0</v>
      </c>
      <c r="CE23" s="153">
        <f>IF(B23="BAC",(COUNTIF(E23:BN23,"CE")*8.5),0)</f>
        <v>0</v>
      </c>
      <c r="CF23" s="155">
        <f>IF(B23="BAC",((COUNTIF(E23:BN23,"PyP")*8.5))+(_xlfn.SUMIFS(E25:BN25,E24:BN24,"TPyPM")+(_xlfn.SUMIFS(E25:BN25,E24:BN24,"TPyPT"))),0)</f>
        <v>0</v>
      </c>
      <c r="CG23" s="150">
        <f>IF(B23="BAC",(_xlfn.SUMIFS(E25:BN25,E24:BN24,"TUM")+_xlfn.SUMIFS(E25:BN25,E24:BN24,"TUT")+_xlfn.SUMIFS(E25:BN25,E24:BN24,"TUN")),0)</f>
        <v>0</v>
      </c>
      <c r="CH23" s="168">
        <f>IF(Q23="MD",(COUNTIF(T23:CC23,"B")*12),0)</f>
        <v>0</v>
      </c>
      <c r="CI23" s="183">
        <f>CE23+CF23+CG23+CH23</f>
        <v>0</v>
      </c>
      <c r="CJ23" s="147">
        <f>IF(B23="AUXENF",(COUNTIF(E23:BN23,"CE")*8.5+_xlfn.SUMIFS(E25:BN25,E24:BN24,"TCEM")+_xlfn.SUMIFS(E25:BN25,E24:BN24,"TCET")),0)+IF(B23="AUXLAB",(COUNTIF(E23:BN23,"CE")*8.5+_xlfn.SUMIFS(E25:BN25,E24:BN24,"TCEM")+_xlfn.SUMIFS(E25:BN25,E24:BN24,"TCET")),0)+IF(B23="HIO",(COUNTIF(E23:BN23,"CE")*8.5+_xlfn.SUMIFS(E25:BN25,E24:BN24,"TCEM")+_xlfn.SUMIFS(E25:BN25,E24:BN24,"TCET")),0)</f>
        <v>0</v>
      </c>
      <c r="CK23" s="144">
        <f>IF(B23="AUXENF",((COUNTIF(E23:BN23,"PyP")*8.5))+(_xlfn.SUMIFS(E25:BN25,E24:BN24,"TPyPM")+(_xlfn.SUMIFS(E25:BN25,E24:BN24,"TPyPT"))),0)</f>
        <v>0</v>
      </c>
      <c r="CL23" s="172">
        <f>IF(B23="AUXENF",COUNTIF(E23:BN23,"U")*24+COUNTIF(E23:BN23,"UD")*12+COUNTIF(E23:BN23,"UN")*12+_xlfn.SUMIFS(E25:BN25,E24:BN24,"TUM")+_xlfn.SUMIFS(E25:BN25,E24:BN24,"TUT")+_xlfn.SUMIFS(E25:BN25,E24:BN24,"TUN"),0)</f>
        <v>0</v>
      </c>
      <c r="CM23" s="183">
        <f>IF(B23="AUXENF",COUNTIF(E23:BN23,"HOSPD")*12+COUNTIF(E23:BN23,"HOSPN")*12+_xlfn.SUMIFS(E25:BN25,E24:BN24,"THM")+_xlfn.SUMIFS(E25:BN25,E24:BN24,"THT")+_xlfn.SUMIFS(E25:BN25,E24:BN24,"THN"),0)</f>
        <v>0</v>
      </c>
      <c r="CN23" s="183">
        <f>IF(B23="AUXENF",(COUNTIF(E23:BN23,"4505")*8.5),0)</f>
        <v>0</v>
      </c>
      <c r="CO23" s="183">
        <f>IF(B23="AUXENF",(COUNTIF(E23:BN23,"VACUN")*8.5),0)</f>
        <v>0</v>
      </c>
      <c r="CP23" s="168">
        <f>IF(Y23="MD",(COUNTIF(AB23:CK23,"B")*12),0)</f>
        <v>0</v>
      </c>
      <c r="CQ23" s="183">
        <f>CJ23+CK23+CL23+CM23+CN23+CO23+CP23</f>
        <v>0</v>
      </c>
      <c r="CR23" s="176">
        <f>+BT23+BY23+CD23+CI23+CQ23</f>
        <v>0</v>
      </c>
    </row>
    <row r="24" spans="1:96" ht="15" customHeight="1">
      <c r="A24" s="161"/>
      <c r="B24" s="164"/>
      <c r="C24" s="203" t="str">
        <f>IF(AI3="PLANTA","FIRMA FUNCIONARIO","FIRMA CONTRATISTA")</f>
        <v>FIRMA FUNCIONARIO</v>
      </c>
      <c r="D24" s="18" t="s">
        <v>21</v>
      </c>
      <c r="E24" s="67"/>
      <c r="F24" s="68"/>
      <c r="G24" s="67"/>
      <c r="H24" s="69"/>
      <c r="I24" s="12"/>
      <c r="J24" s="14"/>
      <c r="K24" s="12"/>
      <c r="L24" s="14"/>
      <c r="M24" s="15"/>
      <c r="N24" s="13"/>
      <c r="O24" s="12"/>
      <c r="P24" s="14"/>
      <c r="Q24" s="12"/>
      <c r="R24" s="13"/>
      <c r="S24" s="12"/>
      <c r="T24" s="14"/>
      <c r="U24" s="15"/>
      <c r="V24" s="13"/>
      <c r="W24" s="12"/>
      <c r="X24" s="14"/>
      <c r="Y24" s="12"/>
      <c r="Z24" s="13"/>
      <c r="AA24" s="12"/>
      <c r="AB24" s="14"/>
      <c r="AC24" s="12"/>
      <c r="AD24" s="13"/>
      <c r="AE24" s="12"/>
      <c r="AF24" s="14"/>
      <c r="AG24" s="15"/>
      <c r="AH24" s="13"/>
      <c r="AI24" s="12"/>
      <c r="AJ24" s="14"/>
      <c r="AK24" s="12"/>
      <c r="AL24" s="13"/>
      <c r="AM24" s="12"/>
      <c r="AN24" s="14"/>
      <c r="AO24" s="15"/>
      <c r="AP24" s="13"/>
      <c r="AQ24" s="12"/>
      <c r="AR24" s="14"/>
      <c r="AS24" s="12"/>
      <c r="AT24" s="14"/>
      <c r="AU24" s="12"/>
      <c r="AV24" s="14"/>
      <c r="AW24" s="15"/>
      <c r="AX24" s="13"/>
      <c r="AY24" s="12"/>
      <c r="AZ24" s="14"/>
      <c r="BA24" s="15"/>
      <c r="BB24" s="13"/>
      <c r="BC24" s="12"/>
      <c r="BD24" s="14"/>
      <c r="BE24" s="12"/>
      <c r="BF24" s="13"/>
      <c r="BG24" s="12"/>
      <c r="BH24" s="14"/>
      <c r="BI24" s="15"/>
      <c r="BJ24" s="13"/>
      <c r="BK24" s="12"/>
      <c r="BL24" s="14"/>
      <c r="BM24" s="15"/>
      <c r="BN24" s="14"/>
      <c r="BO24" s="154"/>
      <c r="BP24" s="156"/>
      <c r="BQ24" s="173"/>
      <c r="BR24" s="169"/>
      <c r="BS24" s="169"/>
      <c r="BT24" s="169"/>
      <c r="BU24" s="154"/>
      <c r="BV24" s="173"/>
      <c r="BW24" s="184"/>
      <c r="BX24" s="169"/>
      <c r="BY24" s="169"/>
      <c r="BZ24" s="154"/>
      <c r="CA24" s="156"/>
      <c r="CB24" s="169"/>
      <c r="CC24" s="169"/>
      <c r="CD24" s="184"/>
      <c r="CE24" s="154"/>
      <c r="CF24" s="156"/>
      <c r="CG24" s="151"/>
      <c r="CH24" s="169"/>
      <c r="CI24" s="184"/>
      <c r="CJ24" s="148"/>
      <c r="CK24" s="145"/>
      <c r="CL24" s="173"/>
      <c r="CM24" s="184"/>
      <c r="CN24" s="184"/>
      <c r="CO24" s="184"/>
      <c r="CP24" s="169"/>
      <c r="CQ24" s="184"/>
      <c r="CR24" s="177"/>
    </row>
    <row r="25" spans="1:96" s="41" customFormat="1" ht="21" thickBot="1">
      <c r="A25" s="162"/>
      <c r="B25" s="165"/>
      <c r="C25" s="204"/>
      <c r="D25" s="59" t="s">
        <v>22</v>
      </c>
      <c r="E25" s="70"/>
      <c r="F25" s="71"/>
      <c r="G25" s="70"/>
      <c r="H25" s="72"/>
      <c r="I25" s="42"/>
      <c r="J25" s="43"/>
      <c r="K25" s="42"/>
      <c r="L25" s="43"/>
      <c r="M25" s="49"/>
      <c r="N25" s="50"/>
      <c r="O25" s="42"/>
      <c r="P25" s="43"/>
      <c r="Q25" s="49"/>
      <c r="R25" s="50"/>
      <c r="S25" s="42"/>
      <c r="T25" s="43"/>
      <c r="U25" s="49"/>
      <c r="V25" s="50"/>
      <c r="W25" s="42"/>
      <c r="X25" s="43"/>
      <c r="Y25" s="49"/>
      <c r="Z25" s="50"/>
      <c r="AA25" s="42"/>
      <c r="AB25" s="43"/>
      <c r="AC25" s="49"/>
      <c r="AD25" s="50"/>
      <c r="AE25" s="42"/>
      <c r="AF25" s="43"/>
      <c r="AG25" s="49"/>
      <c r="AH25" s="50"/>
      <c r="AI25" s="42"/>
      <c r="AJ25" s="43"/>
      <c r="AK25" s="49"/>
      <c r="AL25" s="50"/>
      <c r="AM25" s="42"/>
      <c r="AN25" s="43"/>
      <c r="AO25" s="49"/>
      <c r="AP25" s="50"/>
      <c r="AQ25" s="42"/>
      <c r="AR25" s="43"/>
      <c r="AS25" s="42"/>
      <c r="AT25" s="43"/>
      <c r="AU25" s="42"/>
      <c r="AV25" s="43"/>
      <c r="AW25" s="49"/>
      <c r="AX25" s="50"/>
      <c r="AY25" s="42"/>
      <c r="AZ25" s="43"/>
      <c r="BA25" s="49"/>
      <c r="BB25" s="50"/>
      <c r="BC25" s="42"/>
      <c r="BD25" s="43"/>
      <c r="BE25" s="49"/>
      <c r="BF25" s="50"/>
      <c r="BG25" s="42"/>
      <c r="BH25" s="43"/>
      <c r="BI25" s="49"/>
      <c r="BJ25" s="50"/>
      <c r="BK25" s="42"/>
      <c r="BL25" s="43"/>
      <c r="BM25" s="49"/>
      <c r="BN25" s="43"/>
      <c r="BO25" s="92">
        <f>(COUNTIF(B23,"MD"))*3*BO23</f>
        <v>0</v>
      </c>
      <c r="BP25" s="93">
        <f>(COUNTIF(B23,"MD"))*BP23*2</f>
        <v>0</v>
      </c>
      <c r="BQ25" s="174"/>
      <c r="BR25" s="170"/>
      <c r="BS25" s="170"/>
      <c r="BT25" s="170"/>
      <c r="BU25" s="92">
        <f>(COUNTIF(F23,"EN"))*BU23*2</f>
        <v>0</v>
      </c>
      <c r="BV25" s="174"/>
      <c r="BW25" s="185"/>
      <c r="BX25" s="170"/>
      <c r="BY25" s="170"/>
      <c r="BZ25" s="92">
        <f>(COUNTIF(J23,"ODON"))*3*BZ23</f>
        <v>0</v>
      </c>
      <c r="CA25" s="93">
        <f>(COUNTIF(J23,"ODON"))*CA23*2</f>
        <v>0</v>
      </c>
      <c r="CB25" s="170"/>
      <c r="CC25" s="170"/>
      <c r="CD25" s="185"/>
      <c r="CE25" s="274"/>
      <c r="CF25" s="175"/>
      <c r="CG25" s="152"/>
      <c r="CH25" s="170"/>
      <c r="CI25" s="185"/>
      <c r="CJ25" s="149"/>
      <c r="CK25" s="146"/>
      <c r="CL25" s="174"/>
      <c r="CM25" s="185"/>
      <c r="CN25" s="185"/>
      <c r="CO25" s="185"/>
      <c r="CP25" s="170"/>
      <c r="CQ25" s="185"/>
      <c r="CR25" s="178"/>
    </row>
    <row r="26" spans="1:96" ht="18" customHeight="1">
      <c r="A26" s="160">
        <v>6</v>
      </c>
      <c r="B26" s="163" t="s">
        <v>132</v>
      </c>
      <c r="C26" s="111"/>
      <c r="D26" s="19" t="s">
        <v>13</v>
      </c>
      <c r="E26" s="166"/>
      <c r="F26" s="167"/>
      <c r="G26" s="166"/>
      <c r="H26" s="167"/>
      <c r="I26" s="158"/>
      <c r="J26" s="159"/>
      <c r="K26" s="158"/>
      <c r="L26" s="159"/>
      <c r="M26" s="158"/>
      <c r="N26" s="159"/>
      <c r="O26" s="158"/>
      <c r="P26" s="159"/>
      <c r="Q26" s="158"/>
      <c r="R26" s="159"/>
      <c r="S26" s="158"/>
      <c r="T26" s="159"/>
      <c r="U26" s="158"/>
      <c r="V26" s="159"/>
      <c r="W26" s="158"/>
      <c r="X26" s="159"/>
      <c r="Y26" s="158"/>
      <c r="Z26" s="159"/>
      <c r="AA26" s="158"/>
      <c r="AB26" s="159"/>
      <c r="AC26" s="158"/>
      <c r="AD26" s="159"/>
      <c r="AE26" s="158"/>
      <c r="AF26" s="159"/>
      <c r="AG26" s="158"/>
      <c r="AH26" s="159"/>
      <c r="AI26" s="158"/>
      <c r="AJ26" s="159"/>
      <c r="AK26" s="158"/>
      <c r="AL26" s="159"/>
      <c r="AM26" s="158"/>
      <c r="AN26" s="159"/>
      <c r="AO26" s="158"/>
      <c r="AP26" s="159"/>
      <c r="AQ26" s="158"/>
      <c r="AR26" s="159"/>
      <c r="AS26" s="158"/>
      <c r="AT26" s="159"/>
      <c r="AU26" s="158"/>
      <c r="AV26" s="159"/>
      <c r="AW26" s="158"/>
      <c r="AX26" s="159"/>
      <c r="AY26" s="158"/>
      <c r="AZ26" s="159"/>
      <c r="BA26" s="158"/>
      <c r="BB26" s="159"/>
      <c r="BC26" s="158"/>
      <c r="BD26" s="159"/>
      <c r="BE26" s="158"/>
      <c r="BF26" s="159"/>
      <c r="BG26" s="158"/>
      <c r="BH26" s="159"/>
      <c r="BI26" s="158"/>
      <c r="BJ26" s="159"/>
      <c r="BK26" s="158"/>
      <c r="BL26" s="159"/>
      <c r="BM26" s="158"/>
      <c r="BN26" s="159"/>
      <c r="BO26" s="153">
        <f>IF(B26="MD",(COUNTIF(E26:BN26,"CE")*8.5+_xlfn.SUMIFS(E28:BN28,E27:BN27,"TCEM")+_xlfn.SUMIFS(E28:BN28,E27:BN27,"TCET")),0)</f>
        <v>0</v>
      </c>
      <c r="BP26" s="155">
        <f>IF(B26="MD",((COUNTIF(E26:BN26,"PyP")*8.5))+(_xlfn.SUMIFS(E28:BN28,E27:BN27,"TPyPM")+(_xlfn.SUMIFS(E28:BN28,E27:BN27,"TPyPT"))),0)</f>
        <v>0</v>
      </c>
      <c r="BQ26" s="172">
        <f>IF(B26="MD",COUNTIF(E26:BN26,"U")*24+COUNTIF(E26:BN26,"UD")*12+COUNTIF(E26:BN26,"UN")*12+_xlfn.SUMIFS(E28:BN28,E27:BN27,"TUM")+_xlfn.SUMIFS(E28:BN28,E27:BN27,"TUT")+_xlfn.SUMIFS(E28:BN28,E27:BN27,"TUN"),0)</f>
        <v>0</v>
      </c>
      <c r="BR26" s="168">
        <f>IF(B26="MD",COUNTIF(E26:BN26,"HOSPD")*12+COUNTIF(E26:BN26,"HOSPN")*12+_xlfn.SUMIFS(E28:BN28,E27:BN27,"THM")+_xlfn.SUMIFS(E28:BN28,E27:BN27,"THT")+_xlfn.SUMIFS(E28:BN28,E27:BN27,"THN"),0)</f>
        <v>0</v>
      </c>
      <c r="BS26" s="168">
        <f>IF(B26="MD",(COUNTIF(E26:BN26,"B")*12),0)</f>
        <v>0</v>
      </c>
      <c r="BT26" s="168">
        <f>+BO26+BP26+BQ26+BR26+BS26</f>
        <v>0</v>
      </c>
      <c r="BU26" s="153">
        <f>IF(B26="EN",((COUNTIF(E26:BN26,"PyP")*8.5))+(_xlfn.SUMIFS(E28:BN28,E27:BN27,"TPyPM")+(_xlfn.SUMIFS(E28:BN28,E27:BN27,"TPyPT"))),0)</f>
        <v>0</v>
      </c>
      <c r="BV26" s="172">
        <f>IF(B26="EN",COUNTIF(E26:BN26,"U")*24+COUNTIF(E26:BN26,"UD")*12+COUNTIF(E26:BN26,"UN")*12+_xlfn.SUMIFS(E28:BN28,E27:BN27,"TUM")+_xlfn.SUMIFS(E28:BN28,E27:BN27,"TUT")+_xlfn.SUMIFS(E28:BN28,E27:BN27,"TUN"),0)</f>
        <v>0</v>
      </c>
      <c r="BW26" s="183">
        <f>IF(B26="EN",+_xlfn.SUMIFS(E28:BN28,E27:BN27,"THM")+_xlfn.SUMIFS(E28:BN28,E27:BN27,"THT")+_xlfn.SUMIFS(E28:BN28,E27:BN27,"THN"),0)</f>
        <v>0</v>
      </c>
      <c r="BX26" s="168">
        <f>IF(G26="EN",(COUNTIF(J26:BS26,"B")*12),0)</f>
        <v>0</v>
      </c>
      <c r="BY26" s="168">
        <f>+BU26+BV26+BW26+BX26</f>
        <v>0</v>
      </c>
      <c r="BZ26" s="153">
        <f>IF(B26="ODON",(COUNTIF(E26:BN26,"CE")*8.5+_xlfn.SUMIFS(E28:BN28,E27:BN27,"TCEM")+_xlfn.SUMIFS(E28:BN28,E27:BN27,"TCET")),0)</f>
        <v>0</v>
      </c>
      <c r="CA26" s="155">
        <f>IF(B26="ODON",((COUNTIF(E26:BN26,"PyP")*8.5))+(_xlfn.SUMIFS(E28:BN28,E27:BN27,"TPyPM")+(_xlfn.SUMIFS(E28:BN28,E27:BN27,"TPyPT"))),0)</f>
        <v>0</v>
      </c>
      <c r="CB26" s="168">
        <f>IF(B26="ODON",COUNTIF(E26:BN26,"U")*24+COUNTIF(E26:BN26,"UD")*12+COUNTIF(E26:BN26,"UN")*12+_xlfn.SUMIFS(E28:BN28,E27:BN27,"TUM")+_xlfn.SUMIFS(E28:BN28,E27:BN27,"TUT")+_xlfn.SUMIFS(E28:BN28,E27:BN27,"TUN"),0)</f>
        <v>0</v>
      </c>
      <c r="CC26" s="168">
        <f>IF(L26="MD",(COUNTIF(O26:BX26,"B")*12),0)</f>
        <v>0</v>
      </c>
      <c r="CD26" s="183">
        <f>BZ26+CA26+CB26+CC26</f>
        <v>0</v>
      </c>
      <c r="CE26" s="153">
        <f>IF(B26="BAC",(COUNTIF(E26:BN26,"CE")*8.5),0)</f>
        <v>0</v>
      </c>
      <c r="CF26" s="155">
        <f>IF(B26="BAC",((COUNTIF(E26:BN26,"PyP")*8.5))+(_xlfn.SUMIFS(E28:BN28,E27:BN27,"TPyPM")+(_xlfn.SUMIFS(E28:BN28,E27:BN27,"TPyPT"))),0)</f>
        <v>0</v>
      </c>
      <c r="CG26" s="150">
        <f>IF(B26="BAC",(_xlfn.SUMIFS(E28:BN28,E27:BN27,"TUM")+_xlfn.SUMIFS(E28:BN28,E27:BN27,"TUT")+_xlfn.SUMIFS(E28:BN28,E27:BN27,"TUN")),0)</f>
        <v>0</v>
      </c>
      <c r="CH26" s="168">
        <f>IF(Q26="MD",(COUNTIF(T26:CC26,"B")*12),0)</f>
        <v>0</v>
      </c>
      <c r="CI26" s="183">
        <f>CE26+CF26+CG26+CH26</f>
        <v>0</v>
      </c>
      <c r="CJ26" s="147">
        <f>IF(B26="AUXENF",(COUNTIF(E26:BN26,"CE")*8.5+_xlfn.SUMIFS(E28:BN28,E27:BN27,"TCEM")+_xlfn.SUMIFS(E28:BN28,E27:BN27,"TCET")),0)+IF(B26="AUXLAB",(COUNTIF(E26:BN26,"CE")*8.5+_xlfn.SUMIFS(E28:BN28,E27:BN27,"TCEM")+_xlfn.SUMIFS(E28:BN28,E27:BN27,"TCET")),0)+IF(B26="HIO",(COUNTIF(E26:BN26,"CE")*8.5+_xlfn.SUMIFS(E28:BN28,E27:BN27,"TCEM")+_xlfn.SUMIFS(E28:BN28,E27:BN27,"TCET")),0)</f>
        <v>0</v>
      </c>
      <c r="CK26" s="144">
        <f>IF(B26="AUXENF",((COUNTIF(E26:BN26,"PyP")*8.5))+(_xlfn.SUMIFS(E28:BN28,E27:BN27,"TPyPM")+(_xlfn.SUMIFS(E28:BN28,E27:BN27,"TPyPT"))),0)</f>
        <v>0</v>
      </c>
      <c r="CL26" s="172">
        <f>IF(B26="AUXENF",COUNTIF(E26:BN26,"U")*24+COUNTIF(E26:BN26,"UD")*12+COUNTIF(E26:BN26,"UN")*12+_xlfn.SUMIFS(E28:BN28,E27:BN27,"TUM")+_xlfn.SUMIFS(E28:BN28,E27:BN27,"TUT")+_xlfn.SUMIFS(E28:BN28,E27:BN27,"TUN"),0)</f>
        <v>0</v>
      </c>
      <c r="CM26" s="183">
        <f>IF(B26="AUXENF",COUNTIF(E26:BN26,"HOSPD")*12+COUNTIF(E26:BN26,"HOSPN")*12+_xlfn.SUMIFS(E28:BN28,E27:BN27,"THM")+_xlfn.SUMIFS(E28:BN28,E27:BN27,"THT")+_xlfn.SUMIFS(E28:BN28,E27:BN27,"THN"),0)</f>
        <v>0</v>
      </c>
      <c r="CN26" s="183">
        <f>IF(B26="AUXENF",(COUNTIF(E26:BN26,"4505")*8.5),0)</f>
        <v>0</v>
      </c>
      <c r="CO26" s="183">
        <f>IF(B26="AUXENF",(COUNTIF(E26:BN26,"VACUN")*8.5),0)</f>
        <v>0</v>
      </c>
      <c r="CP26" s="168">
        <f>IF(Y26="MD",(COUNTIF(AB26:CK26,"B")*12),0)</f>
        <v>0</v>
      </c>
      <c r="CQ26" s="183">
        <f>CJ26+CK26+CL26+CM26+CN26+CO26+CP26</f>
        <v>0</v>
      </c>
      <c r="CR26" s="176">
        <f>+BT26+BY26+CD26+CI26+CQ26</f>
        <v>0</v>
      </c>
    </row>
    <row r="27" spans="1:96" ht="15" customHeight="1">
      <c r="A27" s="161"/>
      <c r="B27" s="164"/>
      <c r="C27" s="203" t="str">
        <f>IF(AI3="PLANTA","FIRMA FUNCIONARIO","FIRMA CONTRATISTA")</f>
        <v>FIRMA FUNCIONARIO</v>
      </c>
      <c r="D27" s="18" t="s">
        <v>21</v>
      </c>
      <c r="E27" s="67"/>
      <c r="F27" s="68"/>
      <c r="G27" s="67"/>
      <c r="H27" s="69"/>
      <c r="I27" s="12"/>
      <c r="J27" s="14"/>
      <c r="K27" s="12"/>
      <c r="L27" s="14"/>
      <c r="M27" s="15"/>
      <c r="N27" s="13"/>
      <c r="O27" s="12"/>
      <c r="P27" s="14"/>
      <c r="Q27" s="12"/>
      <c r="R27" s="13"/>
      <c r="S27" s="12"/>
      <c r="T27" s="14"/>
      <c r="U27" s="15"/>
      <c r="V27" s="13"/>
      <c r="W27" s="12"/>
      <c r="X27" s="14"/>
      <c r="Y27" s="12"/>
      <c r="Z27" s="13"/>
      <c r="AA27" s="12"/>
      <c r="AB27" s="14"/>
      <c r="AC27" s="12"/>
      <c r="AD27" s="13"/>
      <c r="AE27" s="12"/>
      <c r="AF27" s="14"/>
      <c r="AG27" s="15"/>
      <c r="AH27" s="13"/>
      <c r="AI27" s="12"/>
      <c r="AJ27" s="14"/>
      <c r="AK27" s="12"/>
      <c r="AL27" s="13"/>
      <c r="AM27" s="12"/>
      <c r="AN27" s="14"/>
      <c r="AO27" s="15"/>
      <c r="AP27" s="13"/>
      <c r="AQ27" s="12"/>
      <c r="AR27" s="14"/>
      <c r="AS27" s="12"/>
      <c r="AT27" s="14"/>
      <c r="AU27" s="12"/>
      <c r="AV27" s="14"/>
      <c r="AW27" s="15"/>
      <c r="AX27" s="13"/>
      <c r="AY27" s="12"/>
      <c r="AZ27" s="14"/>
      <c r="BA27" s="15"/>
      <c r="BB27" s="13"/>
      <c r="BC27" s="12"/>
      <c r="BD27" s="14"/>
      <c r="BE27" s="12"/>
      <c r="BF27" s="13"/>
      <c r="BG27" s="12"/>
      <c r="BH27" s="14"/>
      <c r="BI27" s="15"/>
      <c r="BJ27" s="13"/>
      <c r="BK27" s="12"/>
      <c r="BL27" s="14"/>
      <c r="BM27" s="15"/>
      <c r="BN27" s="14"/>
      <c r="BO27" s="154"/>
      <c r="BP27" s="156"/>
      <c r="BQ27" s="173"/>
      <c r="BR27" s="169"/>
      <c r="BS27" s="169"/>
      <c r="BT27" s="169"/>
      <c r="BU27" s="154"/>
      <c r="BV27" s="173"/>
      <c r="BW27" s="184"/>
      <c r="BX27" s="169"/>
      <c r="BY27" s="169"/>
      <c r="BZ27" s="154"/>
      <c r="CA27" s="156"/>
      <c r="CB27" s="169"/>
      <c r="CC27" s="169"/>
      <c r="CD27" s="184"/>
      <c r="CE27" s="154"/>
      <c r="CF27" s="156"/>
      <c r="CG27" s="151"/>
      <c r="CH27" s="169"/>
      <c r="CI27" s="184"/>
      <c r="CJ27" s="148"/>
      <c r="CK27" s="145"/>
      <c r="CL27" s="173"/>
      <c r="CM27" s="184"/>
      <c r="CN27" s="184"/>
      <c r="CO27" s="184"/>
      <c r="CP27" s="169"/>
      <c r="CQ27" s="184"/>
      <c r="CR27" s="177"/>
    </row>
    <row r="28" spans="1:96" s="41" customFormat="1" ht="21" thickBot="1">
      <c r="A28" s="162"/>
      <c r="B28" s="165"/>
      <c r="C28" s="204"/>
      <c r="D28" s="59" t="s">
        <v>22</v>
      </c>
      <c r="E28" s="70"/>
      <c r="F28" s="71"/>
      <c r="G28" s="70"/>
      <c r="H28" s="72"/>
      <c r="I28" s="42"/>
      <c r="J28" s="43"/>
      <c r="K28" s="42"/>
      <c r="L28" s="43"/>
      <c r="M28" s="49"/>
      <c r="N28" s="50"/>
      <c r="O28" s="42"/>
      <c r="P28" s="43"/>
      <c r="Q28" s="49"/>
      <c r="R28" s="50"/>
      <c r="S28" s="42"/>
      <c r="T28" s="43"/>
      <c r="U28" s="49"/>
      <c r="V28" s="50"/>
      <c r="W28" s="42"/>
      <c r="X28" s="43"/>
      <c r="Y28" s="49"/>
      <c r="Z28" s="50"/>
      <c r="AA28" s="42"/>
      <c r="AB28" s="43"/>
      <c r="AC28" s="49"/>
      <c r="AD28" s="50"/>
      <c r="AE28" s="42"/>
      <c r="AF28" s="43"/>
      <c r="AG28" s="49"/>
      <c r="AH28" s="50"/>
      <c r="AI28" s="42"/>
      <c r="AJ28" s="43"/>
      <c r="AK28" s="49"/>
      <c r="AL28" s="50"/>
      <c r="AM28" s="42"/>
      <c r="AN28" s="43"/>
      <c r="AO28" s="49"/>
      <c r="AP28" s="50"/>
      <c r="AQ28" s="42"/>
      <c r="AR28" s="43"/>
      <c r="AS28" s="42"/>
      <c r="AT28" s="43"/>
      <c r="AU28" s="42"/>
      <c r="AV28" s="43"/>
      <c r="AW28" s="49"/>
      <c r="AX28" s="50"/>
      <c r="AY28" s="42"/>
      <c r="AZ28" s="43"/>
      <c r="BA28" s="49"/>
      <c r="BB28" s="50"/>
      <c r="BC28" s="42"/>
      <c r="BD28" s="43"/>
      <c r="BE28" s="49"/>
      <c r="BF28" s="50"/>
      <c r="BG28" s="42"/>
      <c r="BH28" s="43"/>
      <c r="BI28" s="49"/>
      <c r="BJ28" s="50"/>
      <c r="BK28" s="42"/>
      <c r="BL28" s="43"/>
      <c r="BM28" s="49"/>
      <c r="BN28" s="43"/>
      <c r="BO28" s="92">
        <f>(COUNTIF(B26,"MD"))*3*BO26</f>
        <v>0</v>
      </c>
      <c r="BP28" s="93">
        <f>(COUNTIF(B26,"MD"))*BP26*2</f>
        <v>0</v>
      </c>
      <c r="BQ28" s="174"/>
      <c r="BR28" s="170"/>
      <c r="BS28" s="170"/>
      <c r="BT28" s="170"/>
      <c r="BU28" s="92">
        <f>(COUNTIF(F26,"EN"))*BU26*2</f>
        <v>0</v>
      </c>
      <c r="BV28" s="174"/>
      <c r="BW28" s="185"/>
      <c r="BX28" s="170"/>
      <c r="BY28" s="170"/>
      <c r="BZ28" s="92">
        <f>(COUNTIF(J26,"ODON"))*3*BZ26</f>
        <v>0</v>
      </c>
      <c r="CA28" s="93">
        <f>(COUNTIF(J26,"ODON"))*CA26*2</f>
        <v>0</v>
      </c>
      <c r="CB28" s="170"/>
      <c r="CC28" s="170"/>
      <c r="CD28" s="185"/>
      <c r="CE28" s="274"/>
      <c r="CF28" s="175"/>
      <c r="CG28" s="152"/>
      <c r="CH28" s="170"/>
      <c r="CI28" s="185"/>
      <c r="CJ28" s="149"/>
      <c r="CK28" s="146"/>
      <c r="CL28" s="174"/>
      <c r="CM28" s="185"/>
      <c r="CN28" s="185"/>
      <c r="CO28" s="185"/>
      <c r="CP28" s="170"/>
      <c r="CQ28" s="185"/>
      <c r="CR28" s="178"/>
    </row>
    <row r="29" spans="1:96" ht="18" customHeight="1">
      <c r="A29" s="160">
        <v>7</v>
      </c>
      <c r="B29" s="163" t="s">
        <v>132</v>
      </c>
      <c r="C29" s="114"/>
      <c r="D29" s="19" t="s">
        <v>13</v>
      </c>
      <c r="E29" s="166"/>
      <c r="F29" s="167"/>
      <c r="G29" s="166"/>
      <c r="H29" s="167"/>
      <c r="I29" s="158"/>
      <c r="J29" s="159"/>
      <c r="K29" s="158"/>
      <c r="L29" s="159"/>
      <c r="M29" s="158"/>
      <c r="N29" s="159"/>
      <c r="O29" s="158"/>
      <c r="P29" s="159"/>
      <c r="Q29" s="158"/>
      <c r="R29" s="159"/>
      <c r="S29" s="158"/>
      <c r="T29" s="159"/>
      <c r="U29" s="158"/>
      <c r="V29" s="159"/>
      <c r="W29" s="158"/>
      <c r="X29" s="159"/>
      <c r="Y29" s="158"/>
      <c r="Z29" s="159"/>
      <c r="AA29" s="158"/>
      <c r="AB29" s="159"/>
      <c r="AC29" s="158"/>
      <c r="AD29" s="159"/>
      <c r="AE29" s="158"/>
      <c r="AF29" s="159"/>
      <c r="AG29" s="158"/>
      <c r="AH29" s="159"/>
      <c r="AI29" s="158"/>
      <c r="AJ29" s="159"/>
      <c r="AK29" s="158"/>
      <c r="AL29" s="159"/>
      <c r="AM29" s="158"/>
      <c r="AN29" s="159"/>
      <c r="AO29" s="158"/>
      <c r="AP29" s="159"/>
      <c r="AQ29" s="158"/>
      <c r="AR29" s="159"/>
      <c r="AS29" s="158"/>
      <c r="AT29" s="159"/>
      <c r="AU29" s="158"/>
      <c r="AV29" s="159"/>
      <c r="AW29" s="158"/>
      <c r="AX29" s="159"/>
      <c r="AY29" s="158"/>
      <c r="AZ29" s="159"/>
      <c r="BA29" s="158"/>
      <c r="BB29" s="159"/>
      <c r="BC29" s="158"/>
      <c r="BD29" s="159"/>
      <c r="BE29" s="158"/>
      <c r="BF29" s="159"/>
      <c r="BG29" s="158"/>
      <c r="BH29" s="159"/>
      <c r="BI29" s="158"/>
      <c r="BJ29" s="159"/>
      <c r="BK29" s="158"/>
      <c r="BL29" s="159"/>
      <c r="BM29" s="158"/>
      <c r="BN29" s="159"/>
      <c r="BO29" s="153">
        <f>IF(B29="MD",(COUNTIF(E29:BN29,"CE")*8.5+_xlfn.SUMIFS(E31:BN31,E30:BN30,"TCEM")+_xlfn.SUMIFS(E31:BN31,E30:BN30,"TCET")),0)</f>
        <v>0</v>
      </c>
      <c r="BP29" s="155">
        <f>IF(B29="MD",((COUNTIF(E29:BN29,"PyP")*8.5))+(_xlfn.SUMIFS(E31:BN31,E30:BN30,"TPyPM")+(_xlfn.SUMIFS(E31:BN31,E30:BN30,"TPyPT"))),0)</f>
        <v>0</v>
      </c>
      <c r="BQ29" s="172">
        <f>IF(B29="MD",COUNTIF(E29:BN29,"U")*24+COUNTIF(E29:BN29,"UD")*12+COUNTIF(E29:BN29,"UN")*12+_xlfn.SUMIFS(E31:BN31,E30:BN30,"TUM")+_xlfn.SUMIFS(E31:BN31,E30:BN30,"TUT")+_xlfn.SUMIFS(E31:BN31,E30:BN30,"TUN"),0)</f>
        <v>0</v>
      </c>
      <c r="BR29" s="168">
        <f>IF(B29="MD",COUNTIF(E29:BN29,"HOSPD")*12+COUNTIF(E29:BN29,"HOSPN")*12+_xlfn.SUMIFS(E31:BN31,E30:BN30,"THM")+_xlfn.SUMIFS(E31:BN31,E30:BN30,"THT")+_xlfn.SUMIFS(E31:BN31,E30:BN30,"THN"),0)</f>
        <v>0</v>
      </c>
      <c r="BS29" s="168">
        <f>IF(B29="MD",(COUNTIF(E29:BN29,"B")*12),0)</f>
        <v>0</v>
      </c>
      <c r="BT29" s="168">
        <f>+BO29+BP29+BQ29+BR29+BS29</f>
        <v>0</v>
      </c>
      <c r="BU29" s="153">
        <f>IF(B29="EN",((COUNTIF(E29:BN29,"PyP")*8.5))+(_xlfn.SUMIFS(E31:BN31,E30:BN30,"TPyPM")+(_xlfn.SUMIFS(E31:BN31,E30:BN30,"TPyPT"))),0)</f>
        <v>0</v>
      </c>
      <c r="BV29" s="172">
        <f>IF(B29="EN",COUNTIF(E29:BN29,"U")*24+COUNTIF(E29:BN29,"UD")*12+COUNTIF(E29:BN29,"UN")*12+_xlfn.SUMIFS(E31:BN31,E30:BN30,"TUM")+_xlfn.SUMIFS(E31:BN31,E30:BN30,"TUT")+_xlfn.SUMIFS(E31:BN31,E30:BN30,"TUN"),0)</f>
        <v>0</v>
      </c>
      <c r="BW29" s="183">
        <f>IF(B29="EN",+_xlfn.SUMIFS(E31:BN31,E30:BN30,"THM")+_xlfn.SUMIFS(E31:BN31,E30:BN30,"THT")+_xlfn.SUMIFS(E31:BN31,E30:BN30,"THN"),0)</f>
        <v>0</v>
      </c>
      <c r="BX29" s="168">
        <f>IF(G29="EN",(COUNTIF(J29:BS29,"B")*12),0)</f>
        <v>0</v>
      </c>
      <c r="BY29" s="168">
        <f>+BU29+BV29+BW29+BX29</f>
        <v>0</v>
      </c>
      <c r="BZ29" s="153">
        <f>IF(B29="ODON",(COUNTIF(E29:BN29,"CE")*8.5+_xlfn.SUMIFS(E31:BN31,E30:BN30,"TCEM")+_xlfn.SUMIFS(E31:BN31,E30:BN30,"TCET")),0)</f>
        <v>0</v>
      </c>
      <c r="CA29" s="155">
        <f>IF(B29="ODON",((COUNTIF(E29:BN29,"PyP")*8.5))+(_xlfn.SUMIFS(E31:BN31,E30:BN30,"TPyPM")+(_xlfn.SUMIFS(E31:BN31,E30:BN30,"TPyPT"))),0)</f>
        <v>0</v>
      </c>
      <c r="CB29" s="168">
        <f>IF(B29="ODON",COUNTIF(E29:BN29,"U")*24+COUNTIF(E29:BN29,"UD")*12+COUNTIF(E29:BN29,"UN")*12+_xlfn.SUMIFS(E31:BN31,E30:BN30,"TUM")+_xlfn.SUMIFS(E31:BN31,E30:BN30,"TUT")+_xlfn.SUMIFS(E31:BN31,E30:BN30,"TUN"),0)</f>
        <v>0</v>
      </c>
      <c r="CC29" s="168">
        <f>IF(L29="MD",(COUNTIF(O29:BX29,"B")*12),0)</f>
        <v>0</v>
      </c>
      <c r="CD29" s="183">
        <f>BZ29+CA29+CB29+CC29</f>
        <v>0</v>
      </c>
      <c r="CE29" s="153">
        <f>IF(B29="BAC",(COUNTIF(E29:BN29,"CE")*8.5),0)</f>
        <v>0</v>
      </c>
      <c r="CF29" s="155">
        <f>IF(B29="BAC",((COUNTIF(E29:BN29,"PyP")*8.5))+(_xlfn.SUMIFS(E31:BN31,E30:BN30,"TPyPM")+(_xlfn.SUMIFS(E31:BN31,E30:BN30,"TPyPT"))),0)</f>
        <v>0</v>
      </c>
      <c r="CG29" s="150">
        <f>IF(B29="BAC",(_xlfn.SUMIFS(E31:BN31,E30:BN30,"TUM")+_xlfn.SUMIFS(E31:BN31,E30:BN30,"TUT")+_xlfn.SUMIFS(E31:BN31,E30:BN30,"TUN")),0)</f>
        <v>0</v>
      </c>
      <c r="CH29" s="168">
        <f>IF(Q29="MD",(COUNTIF(T29:CC29,"B")*12),0)</f>
        <v>0</v>
      </c>
      <c r="CI29" s="183">
        <f>CE29+CF29+CG29+CH29</f>
        <v>0</v>
      </c>
      <c r="CJ29" s="147">
        <f>IF(B29="AUXENF",(COUNTIF(E29:BN29,"CE")*8.5+_xlfn.SUMIFS(E31:BN31,E30:BN30,"TCEM")+_xlfn.SUMIFS(E31:BN31,E30:BN30,"TCET")),0)+IF(B29="AUXLAB",(COUNTIF(E29:BN29,"CE")*8.5+_xlfn.SUMIFS(E31:BN31,E30:BN30,"TCEM")+_xlfn.SUMIFS(E31:BN31,E30:BN30,"TCET")),0)+IF(B29="HIO",(COUNTIF(E29:BN29,"CE")*8.5+_xlfn.SUMIFS(E31:BN31,E30:BN30,"TCEM")+_xlfn.SUMIFS(E31:BN31,E30:BN30,"TCET")),0)</f>
        <v>0</v>
      </c>
      <c r="CK29" s="144">
        <f>IF(B29="AUXENF",((COUNTIF(E29:BN29,"PyP")*8.5))+(_xlfn.SUMIFS(E31:BN31,E30:BN30,"TPyPM")+(_xlfn.SUMIFS(E31:BN31,E30:BN30,"TPyPT"))),0)</f>
        <v>0</v>
      </c>
      <c r="CL29" s="172">
        <f>IF(B29="AUXENF",COUNTIF(E29:BN29,"U")*24+COUNTIF(E29:BN29,"UD")*12+COUNTIF(E29:BN29,"UN")*12+_xlfn.SUMIFS(E31:BN31,E30:BN30,"TUM")+_xlfn.SUMIFS(E31:BN31,E30:BN30,"TUT")+_xlfn.SUMIFS(E31:BN31,E30:BN30,"TUN"),0)</f>
        <v>0</v>
      </c>
      <c r="CM29" s="183">
        <f>IF(B29="AUXENF",COUNTIF(E29:BN29,"HOSPD")*12+COUNTIF(E29:BN29,"HOSPN")*12+_xlfn.SUMIFS(E31:BN31,E30:BN30,"THM")+_xlfn.SUMIFS(E31:BN31,E30:BN30,"THT")+_xlfn.SUMIFS(E31:BN31,E30:BN30,"THN"),0)</f>
        <v>0</v>
      </c>
      <c r="CN29" s="183">
        <f>IF(B29="AUXENF",(COUNTIF(E29:BN29,"4505")*8.5),0)</f>
        <v>0</v>
      </c>
      <c r="CO29" s="183">
        <f>IF(B29="AUXENF",(COUNTIF(E29:BN29,"VACUN")*8.5),0)</f>
        <v>0</v>
      </c>
      <c r="CP29" s="168">
        <f>IF(Y29="MD",(COUNTIF(AB29:CK29,"B")*12),0)</f>
        <v>0</v>
      </c>
      <c r="CQ29" s="183">
        <f>CJ29+CK29+CL29+CM29+CN29+CO29+CP29</f>
        <v>0</v>
      </c>
      <c r="CR29" s="176">
        <f>+BT29+BY29+CD29+CI29+CQ29</f>
        <v>0</v>
      </c>
    </row>
    <row r="30" spans="1:96" ht="15" customHeight="1">
      <c r="A30" s="161"/>
      <c r="B30" s="164"/>
      <c r="C30" s="203" t="str">
        <f>IF(AI3="PLANTA","FIRMA FUNCIONARIO","FIRMA CONTRATISTA")</f>
        <v>FIRMA FUNCIONARIO</v>
      </c>
      <c r="D30" s="18" t="s">
        <v>21</v>
      </c>
      <c r="E30" s="67"/>
      <c r="F30" s="68"/>
      <c r="G30" s="67"/>
      <c r="H30" s="69"/>
      <c r="I30" s="12"/>
      <c r="J30" s="14"/>
      <c r="K30" s="12"/>
      <c r="L30" s="14"/>
      <c r="M30" s="15"/>
      <c r="N30" s="13"/>
      <c r="O30" s="12"/>
      <c r="P30" s="14"/>
      <c r="Q30" s="12"/>
      <c r="R30" s="13"/>
      <c r="S30" s="12"/>
      <c r="T30" s="14"/>
      <c r="U30" s="15"/>
      <c r="V30" s="13"/>
      <c r="W30" s="12"/>
      <c r="X30" s="14"/>
      <c r="Y30" s="12"/>
      <c r="Z30" s="13"/>
      <c r="AA30" s="12"/>
      <c r="AB30" s="14"/>
      <c r="AC30" s="12"/>
      <c r="AD30" s="13"/>
      <c r="AE30" s="12"/>
      <c r="AF30" s="14"/>
      <c r="AG30" s="15"/>
      <c r="AH30" s="13"/>
      <c r="AI30" s="12"/>
      <c r="AJ30" s="14"/>
      <c r="AK30" s="12"/>
      <c r="AL30" s="13"/>
      <c r="AM30" s="12"/>
      <c r="AN30" s="14"/>
      <c r="AO30" s="15"/>
      <c r="AP30" s="13"/>
      <c r="AQ30" s="12"/>
      <c r="AR30" s="14"/>
      <c r="AS30" s="12"/>
      <c r="AT30" s="14"/>
      <c r="AU30" s="12"/>
      <c r="AV30" s="14"/>
      <c r="AW30" s="15"/>
      <c r="AX30" s="13"/>
      <c r="AY30" s="12"/>
      <c r="AZ30" s="14"/>
      <c r="BA30" s="15"/>
      <c r="BB30" s="13"/>
      <c r="BC30" s="12"/>
      <c r="BD30" s="14"/>
      <c r="BE30" s="12"/>
      <c r="BF30" s="13"/>
      <c r="BG30" s="12"/>
      <c r="BH30" s="14"/>
      <c r="BI30" s="15"/>
      <c r="BJ30" s="13"/>
      <c r="BK30" s="12"/>
      <c r="BL30" s="14"/>
      <c r="BM30" s="15"/>
      <c r="BN30" s="14"/>
      <c r="BO30" s="154"/>
      <c r="BP30" s="156"/>
      <c r="BQ30" s="173"/>
      <c r="BR30" s="169"/>
      <c r="BS30" s="169"/>
      <c r="BT30" s="169"/>
      <c r="BU30" s="154"/>
      <c r="BV30" s="173"/>
      <c r="BW30" s="184"/>
      <c r="BX30" s="169"/>
      <c r="BY30" s="169"/>
      <c r="BZ30" s="154"/>
      <c r="CA30" s="156"/>
      <c r="CB30" s="169"/>
      <c r="CC30" s="169"/>
      <c r="CD30" s="184"/>
      <c r="CE30" s="154"/>
      <c r="CF30" s="156"/>
      <c r="CG30" s="151"/>
      <c r="CH30" s="169"/>
      <c r="CI30" s="184"/>
      <c r="CJ30" s="148"/>
      <c r="CK30" s="145"/>
      <c r="CL30" s="173"/>
      <c r="CM30" s="184"/>
      <c r="CN30" s="184"/>
      <c r="CO30" s="184"/>
      <c r="CP30" s="169"/>
      <c r="CQ30" s="184"/>
      <c r="CR30" s="177"/>
    </row>
    <row r="31" spans="1:96" s="41" customFormat="1" ht="21" thickBot="1">
      <c r="A31" s="162"/>
      <c r="B31" s="165"/>
      <c r="C31" s="204"/>
      <c r="D31" s="59" t="s">
        <v>22</v>
      </c>
      <c r="E31" s="70"/>
      <c r="F31" s="71"/>
      <c r="G31" s="70"/>
      <c r="H31" s="72"/>
      <c r="I31" s="42"/>
      <c r="J31" s="43"/>
      <c r="K31" s="42"/>
      <c r="L31" s="43"/>
      <c r="M31" s="49"/>
      <c r="N31" s="50"/>
      <c r="O31" s="42"/>
      <c r="P31" s="43"/>
      <c r="Q31" s="49"/>
      <c r="R31" s="50"/>
      <c r="S31" s="42"/>
      <c r="T31" s="43"/>
      <c r="U31" s="49"/>
      <c r="V31" s="50"/>
      <c r="W31" s="42"/>
      <c r="X31" s="43"/>
      <c r="Y31" s="49"/>
      <c r="Z31" s="50"/>
      <c r="AA31" s="42"/>
      <c r="AB31" s="43"/>
      <c r="AC31" s="49"/>
      <c r="AD31" s="50"/>
      <c r="AE31" s="42"/>
      <c r="AF31" s="43"/>
      <c r="AG31" s="49"/>
      <c r="AH31" s="50"/>
      <c r="AI31" s="42"/>
      <c r="AJ31" s="43"/>
      <c r="AK31" s="49"/>
      <c r="AL31" s="50"/>
      <c r="AM31" s="42"/>
      <c r="AN31" s="43"/>
      <c r="AO31" s="49"/>
      <c r="AP31" s="50"/>
      <c r="AQ31" s="42"/>
      <c r="AR31" s="43"/>
      <c r="AS31" s="42"/>
      <c r="AT31" s="43"/>
      <c r="AU31" s="42"/>
      <c r="AV31" s="43"/>
      <c r="AW31" s="49"/>
      <c r="AX31" s="50"/>
      <c r="AY31" s="42"/>
      <c r="AZ31" s="43"/>
      <c r="BA31" s="49"/>
      <c r="BB31" s="50"/>
      <c r="BC31" s="42"/>
      <c r="BD31" s="43"/>
      <c r="BE31" s="49"/>
      <c r="BF31" s="50"/>
      <c r="BG31" s="42"/>
      <c r="BH31" s="43"/>
      <c r="BI31" s="49"/>
      <c r="BJ31" s="50"/>
      <c r="BK31" s="42"/>
      <c r="BL31" s="43"/>
      <c r="BM31" s="49"/>
      <c r="BN31" s="43"/>
      <c r="BO31" s="92">
        <f>(COUNTIF(B29,"MD"))*3*BO29</f>
        <v>0</v>
      </c>
      <c r="BP31" s="93">
        <f>(COUNTIF(B29,"MD"))*BP29*2</f>
        <v>0</v>
      </c>
      <c r="BQ31" s="174"/>
      <c r="BR31" s="170"/>
      <c r="BS31" s="170"/>
      <c r="BT31" s="170"/>
      <c r="BU31" s="92">
        <f>(COUNTIF(F29,"EN"))*BU29*2</f>
        <v>0</v>
      </c>
      <c r="BV31" s="174"/>
      <c r="BW31" s="185"/>
      <c r="BX31" s="170"/>
      <c r="BY31" s="170"/>
      <c r="BZ31" s="92">
        <f>(COUNTIF(J29,"ODON"))*3*BZ29</f>
        <v>0</v>
      </c>
      <c r="CA31" s="93">
        <f>(COUNTIF(J29,"ODON"))*CA29*2</f>
        <v>0</v>
      </c>
      <c r="CB31" s="170"/>
      <c r="CC31" s="170"/>
      <c r="CD31" s="185"/>
      <c r="CE31" s="274"/>
      <c r="CF31" s="175"/>
      <c r="CG31" s="152"/>
      <c r="CH31" s="170"/>
      <c r="CI31" s="185"/>
      <c r="CJ31" s="149"/>
      <c r="CK31" s="146"/>
      <c r="CL31" s="174"/>
      <c r="CM31" s="185"/>
      <c r="CN31" s="185"/>
      <c r="CO31" s="185"/>
      <c r="CP31" s="170"/>
      <c r="CQ31" s="185"/>
      <c r="CR31" s="178"/>
    </row>
    <row r="32" spans="1:96" ht="18" customHeight="1">
      <c r="A32" s="160">
        <v>8</v>
      </c>
      <c r="B32" s="163" t="s">
        <v>132</v>
      </c>
      <c r="C32" s="115"/>
      <c r="D32" s="19" t="s">
        <v>13</v>
      </c>
      <c r="E32" s="166"/>
      <c r="F32" s="167"/>
      <c r="G32" s="166"/>
      <c r="H32" s="167"/>
      <c r="I32" s="158"/>
      <c r="J32" s="159"/>
      <c r="K32" s="158"/>
      <c r="L32" s="159"/>
      <c r="M32" s="158"/>
      <c r="N32" s="159"/>
      <c r="O32" s="158"/>
      <c r="P32" s="159"/>
      <c r="Q32" s="158"/>
      <c r="R32" s="159"/>
      <c r="S32" s="158"/>
      <c r="T32" s="159"/>
      <c r="U32" s="158"/>
      <c r="V32" s="159"/>
      <c r="W32" s="158"/>
      <c r="X32" s="159"/>
      <c r="Y32" s="158"/>
      <c r="Z32" s="159"/>
      <c r="AA32" s="158"/>
      <c r="AB32" s="159"/>
      <c r="AC32" s="158"/>
      <c r="AD32" s="159"/>
      <c r="AE32" s="158"/>
      <c r="AF32" s="159"/>
      <c r="AG32" s="158"/>
      <c r="AH32" s="159"/>
      <c r="AI32" s="158"/>
      <c r="AJ32" s="159"/>
      <c r="AK32" s="158"/>
      <c r="AL32" s="159"/>
      <c r="AM32" s="158"/>
      <c r="AN32" s="159"/>
      <c r="AO32" s="158"/>
      <c r="AP32" s="159"/>
      <c r="AQ32" s="158"/>
      <c r="AR32" s="159"/>
      <c r="AS32" s="158"/>
      <c r="AT32" s="159"/>
      <c r="AU32" s="158"/>
      <c r="AV32" s="159"/>
      <c r="AW32" s="158"/>
      <c r="AX32" s="159"/>
      <c r="AY32" s="158"/>
      <c r="AZ32" s="159"/>
      <c r="BA32" s="158"/>
      <c r="BB32" s="159"/>
      <c r="BC32" s="158"/>
      <c r="BD32" s="159"/>
      <c r="BE32" s="158"/>
      <c r="BF32" s="159"/>
      <c r="BG32" s="158"/>
      <c r="BH32" s="159"/>
      <c r="BI32" s="158"/>
      <c r="BJ32" s="159"/>
      <c r="BK32" s="158"/>
      <c r="BL32" s="159"/>
      <c r="BM32" s="158"/>
      <c r="BN32" s="159"/>
      <c r="BO32" s="153">
        <f>IF(B32="MD",(COUNTIF(E32:BN32,"CE")*8.5+_xlfn.SUMIFS(E34:BN34,E33:BN33,"TCEM")+_xlfn.SUMIFS(E34:BN34,E33:BN33,"TCET")),0)</f>
        <v>0</v>
      </c>
      <c r="BP32" s="155">
        <f>IF(B32="MD",((COUNTIF(E32:BN32,"PyP")*8.5))+(_xlfn.SUMIFS(E34:BN34,E33:BN33,"TPyPM")+(_xlfn.SUMIFS(E34:BN34,E33:BN33,"TPyPT"))),0)</f>
        <v>0</v>
      </c>
      <c r="BQ32" s="172">
        <f>IF(B32="MD",COUNTIF(E32:BN32,"U")*24+COUNTIF(E32:BN32,"UD")*12+COUNTIF(E32:BN32,"UN")*12+_xlfn.SUMIFS(E34:BN34,E33:BN33,"TUM")+_xlfn.SUMIFS(E34:BN34,E33:BN33,"TUT")+_xlfn.SUMIFS(E34:BN34,E33:BN33,"TUN"),0)</f>
        <v>0</v>
      </c>
      <c r="BR32" s="168">
        <f>IF(B32="MD",COUNTIF(E32:BN32,"HOSPD")*12+COUNTIF(E32:BN32,"HOSPN")*12+_xlfn.SUMIFS(E34:BN34,E33:BN33,"THM")+_xlfn.SUMIFS(E34:BN34,E33:BN33,"THT")+_xlfn.SUMIFS(E34:BN34,E33:BN33,"THN"),0)</f>
        <v>0</v>
      </c>
      <c r="BS32" s="168">
        <f>IF(B32="MD",(COUNTIF(E32:BN32,"B")*12),0)</f>
        <v>0</v>
      </c>
      <c r="BT32" s="168">
        <f>+BO32+BP32+BQ32+BR32+BS32</f>
        <v>0</v>
      </c>
      <c r="BU32" s="153">
        <f>IF(B32="EN",((COUNTIF(E32:BN32,"PyP")*8.5))+(_xlfn.SUMIFS(E34:BN34,E33:BN33,"TPyPM")+(_xlfn.SUMIFS(E34:BN34,E33:BN33,"TPyPT"))),0)</f>
        <v>0</v>
      </c>
      <c r="BV32" s="172">
        <f>IF(B32="EN",COUNTIF(E32:BN32,"U")*24+COUNTIF(E32:BN32,"UD")*12+COUNTIF(E32:BN32,"UN")*12+_xlfn.SUMIFS(E34:BN34,E33:BN33,"TUM")+_xlfn.SUMIFS(E34:BN34,E33:BN33,"TUT")+_xlfn.SUMIFS(E34:BN34,E33:BN33,"TUN"),0)</f>
        <v>0</v>
      </c>
      <c r="BW32" s="183">
        <f>IF(B32="EN",+_xlfn.SUMIFS(E34:BN34,E33:BN33,"THM")+_xlfn.SUMIFS(E34:BN34,E33:BN33,"THT")+_xlfn.SUMIFS(E34:BN34,E33:BN33,"THN"),0)</f>
        <v>0</v>
      </c>
      <c r="BX32" s="168">
        <f>IF(G32="EN",(COUNTIF(J32:BS32,"B")*12),0)</f>
        <v>0</v>
      </c>
      <c r="BY32" s="168">
        <f>+BU32+BV32+BW32+BX32</f>
        <v>0</v>
      </c>
      <c r="BZ32" s="153">
        <f>IF(B32="ODON",(COUNTIF(E32:BN32,"CE")*8.5+_xlfn.SUMIFS(E34:BN34,E33:BN33,"TCEM")+_xlfn.SUMIFS(E34:BN34,E33:BN33,"TCET")),0)</f>
        <v>0</v>
      </c>
      <c r="CA32" s="155">
        <f>IF(B32="ODON",((COUNTIF(E32:BN32,"PyP")*8.5))+(_xlfn.SUMIFS(E34:BN34,E33:BN33,"TPyPM")+(_xlfn.SUMIFS(E34:BN34,E33:BN33,"TPyPT"))),0)</f>
        <v>0</v>
      </c>
      <c r="CB32" s="168">
        <f>IF(B32="ODON",COUNTIF(E32:BN32,"U")*24+COUNTIF(E32:BN32,"UD")*12+COUNTIF(E32:BN32,"UN")*12+_xlfn.SUMIFS(E34:BN34,E33:BN33,"TUM")+_xlfn.SUMIFS(E34:BN34,E33:BN33,"TUT")+_xlfn.SUMIFS(E34:BN34,E33:BN33,"TUN"),0)</f>
        <v>0</v>
      </c>
      <c r="CC32" s="168">
        <f>IF(L32="MD",(COUNTIF(O32:BX32,"B")*12),0)</f>
        <v>0</v>
      </c>
      <c r="CD32" s="183">
        <f>BZ32+CA32+CB32+CC32</f>
        <v>0</v>
      </c>
      <c r="CE32" s="153">
        <f>IF(B32="BAC",(COUNTIF(E32:BN32,"CE")*8.5),0)</f>
        <v>0</v>
      </c>
      <c r="CF32" s="155">
        <f>IF(B32="BAC",((COUNTIF(E32:BN32,"PyP")*8.5))+(_xlfn.SUMIFS(E34:BN34,E33:BN33,"TPyPM")+(_xlfn.SUMIFS(E34:BN34,E33:BN33,"TPyPT"))),0)</f>
        <v>0</v>
      </c>
      <c r="CG32" s="150">
        <f>IF(B32="BAC",(_xlfn.SUMIFS(E34:BN34,E33:BN33,"TUM")+_xlfn.SUMIFS(E34:BN34,E33:BN33,"TUT")+_xlfn.SUMIFS(E34:BN34,E33:BN33,"TUN")),0)</f>
        <v>0</v>
      </c>
      <c r="CH32" s="168">
        <f>IF(Q32="MD",(COUNTIF(T32:CC32,"B")*12),0)</f>
        <v>0</v>
      </c>
      <c r="CI32" s="183">
        <f>CE32+CF32+CG32+CH32</f>
        <v>0</v>
      </c>
      <c r="CJ32" s="147">
        <f>IF(B32="AUXENF",(COUNTIF(E32:BN32,"CE")*8.5+_xlfn.SUMIFS(E34:BN34,E33:BN33,"TCEM")+_xlfn.SUMIFS(E34:BN34,E33:BN33,"TCET")),0)+IF(B32="AUXLAB",(COUNTIF(E32:BN32,"CE")*8.5+_xlfn.SUMIFS(E34:BN34,E33:BN33,"TCEM")+_xlfn.SUMIFS(E34:BN34,E33:BN33,"TCET")),0)+IF(B32="HIO",(COUNTIF(E32:BN32,"CE")*8.5+_xlfn.SUMIFS(E34:BN34,E33:BN33,"TCEM")+_xlfn.SUMIFS(E34:BN34,E33:BN33,"TCET")),0)</f>
        <v>0</v>
      </c>
      <c r="CK32" s="144">
        <f>IF(B32="AUXENF",((COUNTIF(E32:BN32,"PyP")*8.5))+(_xlfn.SUMIFS(E34:BN34,E33:BN33,"TPyPM")+(_xlfn.SUMIFS(E34:BN34,E33:BN33,"TPyPT"))),0)</f>
        <v>0</v>
      </c>
      <c r="CL32" s="172">
        <f>IF(B32="AUXENF",COUNTIF(E32:BN32,"U")*24+COUNTIF(E32:BN32,"UD")*12+COUNTIF(E32:BN32,"UN")*12+_xlfn.SUMIFS(E34:BN34,E33:BN33,"TUM")+_xlfn.SUMIFS(E34:BN34,E33:BN33,"TUT")+_xlfn.SUMIFS(E34:BN34,E33:BN33,"TUN"),0)</f>
        <v>0</v>
      </c>
      <c r="CM32" s="183">
        <f>IF(B32="AUXENF",COUNTIF(E32:BN32,"HOSPD")*12+COUNTIF(E32:BN32,"HOSPN")*12+_xlfn.SUMIFS(E34:BN34,E33:BN33,"THM")+_xlfn.SUMIFS(E34:BN34,E33:BN33,"THT")+_xlfn.SUMIFS(E34:BN34,E33:BN33,"THN"),0)</f>
        <v>0</v>
      </c>
      <c r="CN32" s="183">
        <f>IF(B32="AUXENF",(COUNTIF(E32:BN32,"4505")*8.5),0)</f>
        <v>0</v>
      </c>
      <c r="CO32" s="183">
        <f>IF(B32="AUXENF",(COUNTIF(E32:BN32,"VACUN")*8.5),0)</f>
        <v>0</v>
      </c>
      <c r="CP32" s="168">
        <f>IF(Y32="MD",(COUNTIF(AB32:CK32,"B")*12),0)</f>
        <v>0</v>
      </c>
      <c r="CQ32" s="183">
        <f>CJ32+CK32+CL32+CM32+CN32+CO32+CP32</f>
        <v>0</v>
      </c>
      <c r="CR32" s="176">
        <f>+BT32+BY32+CD32+CI32+CQ32</f>
        <v>0</v>
      </c>
    </row>
    <row r="33" spans="1:96" ht="15" customHeight="1">
      <c r="A33" s="161"/>
      <c r="B33" s="164"/>
      <c r="C33" s="203" t="str">
        <f>IF(AI3="PLANTA","FIRMA FUNCIONARIO","FIRMA CONTRATISTA")</f>
        <v>FIRMA FUNCIONARIO</v>
      </c>
      <c r="D33" s="18" t="s">
        <v>21</v>
      </c>
      <c r="E33" s="67"/>
      <c r="F33" s="68"/>
      <c r="G33" s="67"/>
      <c r="H33" s="69"/>
      <c r="I33" s="12"/>
      <c r="J33" s="14"/>
      <c r="K33" s="12"/>
      <c r="L33" s="14"/>
      <c r="M33" s="15"/>
      <c r="N33" s="13"/>
      <c r="O33" s="12"/>
      <c r="P33" s="14"/>
      <c r="Q33" s="12"/>
      <c r="R33" s="13"/>
      <c r="S33" s="12"/>
      <c r="T33" s="14"/>
      <c r="U33" s="15"/>
      <c r="V33" s="13"/>
      <c r="W33" s="12"/>
      <c r="X33" s="14"/>
      <c r="Y33" s="12"/>
      <c r="Z33" s="13"/>
      <c r="AA33" s="12"/>
      <c r="AB33" s="14"/>
      <c r="AC33" s="12"/>
      <c r="AD33" s="13"/>
      <c r="AE33" s="12"/>
      <c r="AF33" s="14"/>
      <c r="AG33" s="15"/>
      <c r="AH33" s="13"/>
      <c r="AI33" s="12"/>
      <c r="AJ33" s="14"/>
      <c r="AK33" s="12"/>
      <c r="AL33" s="13"/>
      <c r="AM33" s="12"/>
      <c r="AN33" s="14"/>
      <c r="AO33" s="15"/>
      <c r="AP33" s="13"/>
      <c r="AQ33" s="12"/>
      <c r="AR33" s="14"/>
      <c r="AS33" s="12"/>
      <c r="AT33" s="14"/>
      <c r="AU33" s="12"/>
      <c r="AV33" s="14"/>
      <c r="AW33" s="15"/>
      <c r="AX33" s="13"/>
      <c r="AY33" s="12"/>
      <c r="AZ33" s="14"/>
      <c r="BA33" s="15"/>
      <c r="BB33" s="13"/>
      <c r="BC33" s="12"/>
      <c r="BD33" s="14"/>
      <c r="BE33" s="12"/>
      <c r="BF33" s="13"/>
      <c r="BG33" s="12"/>
      <c r="BH33" s="14"/>
      <c r="BI33" s="15"/>
      <c r="BJ33" s="13"/>
      <c r="BK33" s="12"/>
      <c r="BL33" s="14"/>
      <c r="BM33" s="15"/>
      <c r="BN33" s="14"/>
      <c r="BO33" s="154"/>
      <c r="BP33" s="156"/>
      <c r="BQ33" s="173"/>
      <c r="BR33" s="169"/>
      <c r="BS33" s="169"/>
      <c r="BT33" s="169"/>
      <c r="BU33" s="154"/>
      <c r="BV33" s="173"/>
      <c r="BW33" s="184"/>
      <c r="BX33" s="169"/>
      <c r="BY33" s="169"/>
      <c r="BZ33" s="154"/>
      <c r="CA33" s="156"/>
      <c r="CB33" s="169"/>
      <c r="CC33" s="169"/>
      <c r="CD33" s="184"/>
      <c r="CE33" s="154"/>
      <c r="CF33" s="156"/>
      <c r="CG33" s="151"/>
      <c r="CH33" s="169"/>
      <c r="CI33" s="184"/>
      <c r="CJ33" s="148"/>
      <c r="CK33" s="145"/>
      <c r="CL33" s="173"/>
      <c r="CM33" s="184"/>
      <c r="CN33" s="184"/>
      <c r="CO33" s="184"/>
      <c r="CP33" s="169"/>
      <c r="CQ33" s="184"/>
      <c r="CR33" s="177"/>
    </row>
    <row r="34" spans="1:96" s="41" customFormat="1" ht="21" thickBot="1">
      <c r="A34" s="162"/>
      <c r="B34" s="165"/>
      <c r="C34" s="204"/>
      <c r="D34" s="59" t="s">
        <v>22</v>
      </c>
      <c r="E34" s="70"/>
      <c r="F34" s="71"/>
      <c r="G34" s="70"/>
      <c r="H34" s="72"/>
      <c r="I34" s="42"/>
      <c r="J34" s="43"/>
      <c r="K34" s="42"/>
      <c r="L34" s="43"/>
      <c r="M34" s="49"/>
      <c r="N34" s="50"/>
      <c r="O34" s="42"/>
      <c r="P34" s="43"/>
      <c r="Q34" s="49"/>
      <c r="R34" s="50"/>
      <c r="S34" s="42"/>
      <c r="T34" s="43"/>
      <c r="U34" s="49"/>
      <c r="V34" s="50"/>
      <c r="W34" s="42"/>
      <c r="X34" s="43"/>
      <c r="Y34" s="49"/>
      <c r="Z34" s="50"/>
      <c r="AA34" s="42"/>
      <c r="AB34" s="43"/>
      <c r="AC34" s="49"/>
      <c r="AD34" s="50"/>
      <c r="AE34" s="42"/>
      <c r="AF34" s="43"/>
      <c r="AG34" s="49"/>
      <c r="AH34" s="50"/>
      <c r="AI34" s="42"/>
      <c r="AJ34" s="43"/>
      <c r="AK34" s="49"/>
      <c r="AL34" s="50"/>
      <c r="AM34" s="42"/>
      <c r="AN34" s="43"/>
      <c r="AO34" s="49"/>
      <c r="AP34" s="50"/>
      <c r="AQ34" s="42"/>
      <c r="AR34" s="43"/>
      <c r="AS34" s="42"/>
      <c r="AT34" s="43"/>
      <c r="AU34" s="42"/>
      <c r="AV34" s="43"/>
      <c r="AW34" s="49"/>
      <c r="AX34" s="50"/>
      <c r="AY34" s="42"/>
      <c r="AZ34" s="43"/>
      <c r="BA34" s="49"/>
      <c r="BB34" s="50"/>
      <c r="BC34" s="42"/>
      <c r="BD34" s="43"/>
      <c r="BE34" s="49"/>
      <c r="BF34" s="50"/>
      <c r="BG34" s="42"/>
      <c r="BH34" s="43"/>
      <c r="BI34" s="49"/>
      <c r="BJ34" s="50"/>
      <c r="BK34" s="42"/>
      <c r="BL34" s="43"/>
      <c r="BM34" s="49"/>
      <c r="BN34" s="43"/>
      <c r="BO34" s="92">
        <f>(COUNTIF(B32,"MD"))*3*BO32</f>
        <v>0</v>
      </c>
      <c r="BP34" s="93">
        <f>(COUNTIF(B32,"MD"))*BP32*2</f>
        <v>0</v>
      </c>
      <c r="BQ34" s="174"/>
      <c r="BR34" s="170"/>
      <c r="BS34" s="170"/>
      <c r="BT34" s="170"/>
      <c r="BU34" s="92">
        <f>(COUNTIF(F32,"EN"))*BU32*2</f>
        <v>0</v>
      </c>
      <c r="BV34" s="174"/>
      <c r="BW34" s="185"/>
      <c r="BX34" s="170"/>
      <c r="BY34" s="170"/>
      <c r="BZ34" s="92">
        <f>(COUNTIF(J32,"ODON"))*3*BZ32</f>
        <v>0</v>
      </c>
      <c r="CA34" s="93">
        <f>(COUNTIF(J32,"ODON"))*CA32*2</f>
        <v>0</v>
      </c>
      <c r="CB34" s="170"/>
      <c r="CC34" s="170"/>
      <c r="CD34" s="185"/>
      <c r="CE34" s="274"/>
      <c r="CF34" s="175"/>
      <c r="CG34" s="152"/>
      <c r="CH34" s="170"/>
      <c r="CI34" s="185"/>
      <c r="CJ34" s="149"/>
      <c r="CK34" s="146"/>
      <c r="CL34" s="174"/>
      <c r="CM34" s="185"/>
      <c r="CN34" s="185"/>
      <c r="CO34" s="185"/>
      <c r="CP34" s="170"/>
      <c r="CQ34" s="185"/>
      <c r="CR34" s="178"/>
    </row>
    <row r="35" spans="1:96" ht="18" customHeight="1">
      <c r="A35" s="160">
        <v>9</v>
      </c>
      <c r="B35" s="163" t="s">
        <v>132</v>
      </c>
      <c r="C35" s="112"/>
      <c r="D35" s="19" t="s">
        <v>13</v>
      </c>
      <c r="E35" s="166"/>
      <c r="F35" s="167"/>
      <c r="G35" s="166"/>
      <c r="H35" s="167"/>
      <c r="I35" s="158"/>
      <c r="J35" s="159"/>
      <c r="K35" s="158"/>
      <c r="L35" s="159"/>
      <c r="M35" s="158"/>
      <c r="N35" s="159"/>
      <c r="O35" s="158"/>
      <c r="P35" s="159"/>
      <c r="Q35" s="158"/>
      <c r="R35" s="159"/>
      <c r="S35" s="158"/>
      <c r="T35" s="159"/>
      <c r="U35" s="158"/>
      <c r="V35" s="159"/>
      <c r="W35" s="158"/>
      <c r="X35" s="159"/>
      <c r="Y35" s="158"/>
      <c r="Z35" s="159"/>
      <c r="AA35" s="158"/>
      <c r="AB35" s="159"/>
      <c r="AC35" s="158"/>
      <c r="AD35" s="159"/>
      <c r="AE35" s="158"/>
      <c r="AF35" s="159"/>
      <c r="AG35" s="158"/>
      <c r="AH35" s="159"/>
      <c r="AI35" s="158"/>
      <c r="AJ35" s="159"/>
      <c r="AK35" s="158"/>
      <c r="AL35" s="159"/>
      <c r="AM35" s="158"/>
      <c r="AN35" s="159"/>
      <c r="AO35" s="158"/>
      <c r="AP35" s="159"/>
      <c r="AQ35" s="158"/>
      <c r="AR35" s="159"/>
      <c r="AS35" s="158"/>
      <c r="AT35" s="159"/>
      <c r="AU35" s="158"/>
      <c r="AV35" s="159"/>
      <c r="AW35" s="158"/>
      <c r="AX35" s="159"/>
      <c r="AY35" s="158"/>
      <c r="AZ35" s="159"/>
      <c r="BA35" s="158"/>
      <c r="BB35" s="159"/>
      <c r="BC35" s="158"/>
      <c r="BD35" s="159"/>
      <c r="BE35" s="158"/>
      <c r="BF35" s="159"/>
      <c r="BG35" s="158"/>
      <c r="BH35" s="159"/>
      <c r="BI35" s="158"/>
      <c r="BJ35" s="159"/>
      <c r="BK35" s="158"/>
      <c r="BL35" s="159"/>
      <c r="BM35" s="158"/>
      <c r="BN35" s="159"/>
      <c r="BO35" s="153">
        <f>IF(B35="MD",(COUNTIF(E35:BN35,"CE")*8.5+_xlfn.SUMIFS(E37:BN37,E36:BN36,"TCEM")+_xlfn.SUMIFS(E37:BN37,E36:BN36,"TCET")),0)</f>
        <v>0</v>
      </c>
      <c r="BP35" s="155">
        <f>IF(B35="MD",((COUNTIF(E35:BN35,"PyP")*8.5))+(_xlfn.SUMIFS(E37:BN37,E36:BN36,"TPyPM")+(_xlfn.SUMIFS(E37:BN37,E36:BN36,"TPyPT"))),0)</f>
        <v>0</v>
      </c>
      <c r="BQ35" s="172">
        <f>IF(B35="MD",COUNTIF(E35:BN35,"U")*24+COUNTIF(E35:BN35,"UD")*12+COUNTIF(E35:BN35,"UN")*12+_xlfn.SUMIFS(E37:BN37,E36:BN36,"TUM")+_xlfn.SUMIFS(E37:BN37,E36:BN36,"TUT")+_xlfn.SUMIFS(E37:BN37,E36:BN36,"TUN"),0)</f>
        <v>0</v>
      </c>
      <c r="BR35" s="168">
        <f>IF(B35="MD",COUNTIF(E35:BN35,"HOSPD")*12+COUNTIF(E35:BN35,"HOSPN")*12+_xlfn.SUMIFS(E37:BN37,E36:BN36,"THM")+_xlfn.SUMIFS(E37:BN37,E36:BN36,"THT")+_xlfn.SUMIFS(E37:BN37,E36:BN36,"THN"),0)</f>
        <v>0</v>
      </c>
      <c r="BS35" s="168">
        <f>IF(B35="MD",(COUNTIF(E35:BN35,"B")*12),0)</f>
        <v>0</v>
      </c>
      <c r="BT35" s="168">
        <f>+BO35+BP35+BQ35+BR35+BS35</f>
        <v>0</v>
      </c>
      <c r="BU35" s="153">
        <f>IF(B35="EN",((COUNTIF(E35:BN35,"PyP")*8.5))+(_xlfn.SUMIFS(E37:BN37,E36:BN36,"TPyPM")+(_xlfn.SUMIFS(E37:BN37,E36:BN36,"TPyPT"))),0)</f>
        <v>0</v>
      </c>
      <c r="BV35" s="172">
        <f>IF(B35="EN",COUNTIF(E35:BN35,"U")*24+COUNTIF(E35:BN35,"UD")*12+COUNTIF(E35:BN35,"UN")*12+_xlfn.SUMIFS(E37:BN37,E36:BN36,"TUM")+_xlfn.SUMIFS(E37:BN37,E36:BN36,"TUT")+_xlfn.SUMIFS(E37:BN37,E36:BN36,"TUN"),0)</f>
        <v>0</v>
      </c>
      <c r="BW35" s="183">
        <f>IF(B35="EN",+_xlfn.SUMIFS(E37:BN37,E36:BN36,"THM")+_xlfn.SUMIFS(E37:BN37,E36:BN36,"THT")+_xlfn.SUMIFS(E37:BN37,E36:BN36,"THN"),0)</f>
        <v>0</v>
      </c>
      <c r="BX35" s="168">
        <f>IF(G35="EN",(COUNTIF(J35:BS35,"B")*12),0)</f>
        <v>0</v>
      </c>
      <c r="BY35" s="168">
        <f>+BU35+BV35+BW35+BX35</f>
        <v>0</v>
      </c>
      <c r="BZ35" s="153">
        <f>IF(B35="ODON",(COUNTIF(E35:BN35,"CE")*8.5+_xlfn.SUMIFS(E37:BN37,E36:BN36,"TCEM")+_xlfn.SUMIFS(E37:BN37,E36:BN36,"TCET")),0)</f>
        <v>0</v>
      </c>
      <c r="CA35" s="155">
        <f>IF(B35="ODON",((COUNTIF(E35:BN35,"PyP")*8.5))+(_xlfn.SUMIFS(E37:BN37,E36:BN36,"TPyPM")+(_xlfn.SUMIFS(E37:BN37,E36:BN36,"TPyPT"))),0)</f>
        <v>0</v>
      </c>
      <c r="CB35" s="168">
        <f>IF(B35="ODON",COUNTIF(E35:BN35,"U")*24+COUNTIF(E35:BN35,"UD")*12+COUNTIF(E35:BN35,"UN")*12+_xlfn.SUMIFS(E37:BN37,E36:BN36,"TUM")+_xlfn.SUMIFS(E37:BN37,E36:BN36,"TUT")+_xlfn.SUMIFS(E37:BN37,E36:BN36,"TUN"),0)</f>
        <v>0</v>
      </c>
      <c r="CC35" s="168">
        <f>IF(L35="MD",(COUNTIF(O35:BX35,"B")*12),0)</f>
        <v>0</v>
      </c>
      <c r="CD35" s="183">
        <f>BZ35+CA35+CB35+CC35</f>
        <v>0</v>
      </c>
      <c r="CE35" s="153">
        <f>IF(B35="BAC",(COUNTIF(E35:BN35,"CE")*8.5),0)</f>
        <v>0</v>
      </c>
      <c r="CF35" s="155">
        <f>IF(B35="BAC",((COUNTIF(E35:BN35,"PyP")*8.5))+(_xlfn.SUMIFS(E37:BN37,E36:BN36,"TPyPM")+(_xlfn.SUMIFS(E37:BN37,E36:BN36,"TPyPT"))),0)</f>
        <v>0</v>
      </c>
      <c r="CG35" s="150">
        <f>IF(B35="BAC",(_xlfn.SUMIFS(E37:BN37,E36:BN36,"TUM")+_xlfn.SUMIFS(E37:BN37,E36:BN36,"TUT")+_xlfn.SUMIFS(E37:BN37,E36:BN36,"TUN")),0)</f>
        <v>0</v>
      </c>
      <c r="CH35" s="168">
        <f>IF(Q35="MD",(COUNTIF(T35:CC35,"B")*12),0)</f>
        <v>0</v>
      </c>
      <c r="CI35" s="183">
        <f>CE35+CF35+CG35+CH35</f>
        <v>0</v>
      </c>
      <c r="CJ35" s="147">
        <f>IF(B35="AUXENF",(COUNTIF(E35:BN35,"CE")*8.5+_xlfn.SUMIFS(E37:BN37,E36:BN36,"TCEM")+_xlfn.SUMIFS(E37:BN37,E36:BN36,"TCET")),0)+IF(B35="AUXLAB",(COUNTIF(E35:BN35,"CE")*8.5+_xlfn.SUMIFS(E37:BN37,E36:BN36,"TCEM")+_xlfn.SUMIFS(E37:BN37,E36:BN36,"TCET")),0)+IF(B35="HIO",(COUNTIF(E35:BN35,"CE")*8.5+_xlfn.SUMIFS(E37:BN37,E36:BN36,"TCEM")+_xlfn.SUMIFS(E37:BN37,E36:BN36,"TCET")),0)</f>
        <v>0</v>
      </c>
      <c r="CK35" s="144">
        <f>IF(B35="AUXENF",((COUNTIF(E35:BN35,"PyP")*8.5))+(_xlfn.SUMIFS(E37:BN37,E36:BN36,"TPyPM")+(_xlfn.SUMIFS(E37:BN37,E36:BN36,"TPyPT"))),0)</f>
        <v>0</v>
      </c>
      <c r="CL35" s="172">
        <f>IF(B35="AUXENF",COUNTIF(E35:BN35,"U")*24+COUNTIF(E35:BN35,"UD")*12+COUNTIF(E35:BN35,"UN")*12+_xlfn.SUMIFS(E37:BN37,E36:BN36,"TUM")+_xlfn.SUMIFS(E37:BN37,E36:BN36,"TUT")+_xlfn.SUMIFS(E37:BN37,E36:BN36,"TUN"),0)</f>
        <v>0</v>
      </c>
      <c r="CM35" s="183">
        <f>IF(B35="AUXENF",COUNTIF(E35:BN35,"HOSPD")*12+COUNTIF(E35:BN35,"HOSPN")*12+_xlfn.SUMIFS(E37:BN37,E36:BN36,"THM")+_xlfn.SUMIFS(E37:BN37,E36:BN36,"THT")+_xlfn.SUMIFS(E37:BN37,E36:BN36,"THN"),0)</f>
        <v>0</v>
      </c>
      <c r="CN35" s="183">
        <f>IF(B35="AUXENF",(COUNTIF(E35:BN35,"4505")*8.5),0)</f>
        <v>0</v>
      </c>
      <c r="CO35" s="183">
        <f>IF(B35="AUXENF",(COUNTIF(E35:BN35,"VACUN")*8.5),0)</f>
        <v>0</v>
      </c>
      <c r="CP35" s="168">
        <f>IF(Y35="MD",(COUNTIF(AB35:CK35,"B")*12),0)</f>
        <v>0</v>
      </c>
      <c r="CQ35" s="183">
        <f>CJ35+CK35+CL35+CM35+CN35+CO35+CP35</f>
        <v>0</v>
      </c>
      <c r="CR35" s="176">
        <f>+BT35+BY35+CD35+CI35+CQ35</f>
        <v>0</v>
      </c>
    </row>
    <row r="36" spans="1:96" ht="15" customHeight="1">
      <c r="A36" s="161"/>
      <c r="B36" s="164"/>
      <c r="C36" s="203" t="str">
        <f>IF(AI3="PLANTA","FIRMA FUNCIONARIO","FIRMA CONTRATISTA")</f>
        <v>FIRMA FUNCIONARIO</v>
      </c>
      <c r="D36" s="18" t="s">
        <v>21</v>
      </c>
      <c r="E36" s="67"/>
      <c r="F36" s="68"/>
      <c r="G36" s="67"/>
      <c r="H36" s="69"/>
      <c r="I36" s="12"/>
      <c r="J36" s="14"/>
      <c r="K36" s="12"/>
      <c r="L36" s="14"/>
      <c r="M36" s="15"/>
      <c r="N36" s="13"/>
      <c r="O36" s="12"/>
      <c r="P36" s="14"/>
      <c r="Q36" s="12"/>
      <c r="R36" s="13"/>
      <c r="S36" s="12"/>
      <c r="T36" s="14"/>
      <c r="U36" s="15"/>
      <c r="V36" s="13"/>
      <c r="W36" s="12"/>
      <c r="X36" s="14"/>
      <c r="Y36" s="12"/>
      <c r="Z36" s="13"/>
      <c r="AA36" s="12"/>
      <c r="AB36" s="14"/>
      <c r="AC36" s="12"/>
      <c r="AD36" s="13"/>
      <c r="AE36" s="12"/>
      <c r="AF36" s="14"/>
      <c r="AG36" s="15"/>
      <c r="AH36" s="13"/>
      <c r="AI36" s="12"/>
      <c r="AJ36" s="14"/>
      <c r="AK36" s="12"/>
      <c r="AL36" s="13"/>
      <c r="AM36" s="12"/>
      <c r="AN36" s="14"/>
      <c r="AO36" s="15"/>
      <c r="AP36" s="13"/>
      <c r="AQ36" s="12"/>
      <c r="AR36" s="14"/>
      <c r="AS36" s="12"/>
      <c r="AT36" s="14"/>
      <c r="AU36" s="12"/>
      <c r="AV36" s="14"/>
      <c r="AW36" s="15"/>
      <c r="AX36" s="13"/>
      <c r="AY36" s="12"/>
      <c r="AZ36" s="14"/>
      <c r="BA36" s="15"/>
      <c r="BB36" s="13"/>
      <c r="BC36" s="12"/>
      <c r="BD36" s="14"/>
      <c r="BE36" s="12"/>
      <c r="BF36" s="13"/>
      <c r="BG36" s="12"/>
      <c r="BH36" s="14"/>
      <c r="BI36" s="15"/>
      <c r="BJ36" s="13"/>
      <c r="BK36" s="12"/>
      <c r="BL36" s="14"/>
      <c r="BM36" s="15"/>
      <c r="BN36" s="14"/>
      <c r="BO36" s="154"/>
      <c r="BP36" s="156"/>
      <c r="BQ36" s="173"/>
      <c r="BR36" s="169"/>
      <c r="BS36" s="169"/>
      <c r="BT36" s="169"/>
      <c r="BU36" s="154"/>
      <c r="BV36" s="173"/>
      <c r="BW36" s="184"/>
      <c r="BX36" s="169"/>
      <c r="BY36" s="169"/>
      <c r="BZ36" s="154"/>
      <c r="CA36" s="156"/>
      <c r="CB36" s="169"/>
      <c r="CC36" s="169"/>
      <c r="CD36" s="184"/>
      <c r="CE36" s="154"/>
      <c r="CF36" s="156"/>
      <c r="CG36" s="151"/>
      <c r="CH36" s="169"/>
      <c r="CI36" s="184"/>
      <c r="CJ36" s="148"/>
      <c r="CK36" s="145"/>
      <c r="CL36" s="173"/>
      <c r="CM36" s="184"/>
      <c r="CN36" s="184"/>
      <c r="CO36" s="184"/>
      <c r="CP36" s="169"/>
      <c r="CQ36" s="184"/>
      <c r="CR36" s="177"/>
    </row>
    <row r="37" spans="1:96" s="41" customFormat="1" ht="21" thickBot="1">
      <c r="A37" s="162"/>
      <c r="B37" s="165"/>
      <c r="C37" s="204"/>
      <c r="D37" s="59" t="s">
        <v>22</v>
      </c>
      <c r="E37" s="70"/>
      <c r="F37" s="71"/>
      <c r="G37" s="70"/>
      <c r="H37" s="72"/>
      <c r="I37" s="42"/>
      <c r="J37" s="43"/>
      <c r="K37" s="42"/>
      <c r="L37" s="43"/>
      <c r="M37" s="49"/>
      <c r="N37" s="50"/>
      <c r="O37" s="42"/>
      <c r="P37" s="43"/>
      <c r="Q37" s="49"/>
      <c r="R37" s="50"/>
      <c r="S37" s="42"/>
      <c r="T37" s="43"/>
      <c r="U37" s="49"/>
      <c r="V37" s="50"/>
      <c r="W37" s="42"/>
      <c r="X37" s="43"/>
      <c r="Y37" s="49"/>
      <c r="Z37" s="50"/>
      <c r="AA37" s="42"/>
      <c r="AB37" s="43"/>
      <c r="AC37" s="49"/>
      <c r="AD37" s="50"/>
      <c r="AE37" s="42"/>
      <c r="AF37" s="43"/>
      <c r="AG37" s="49"/>
      <c r="AH37" s="50"/>
      <c r="AI37" s="42"/>
      <c r="AJ37" s="43"/>
      <c r="AK37" s="49"/>
      <c r="AL37" s="50"/>
      <c r="AM37" s="42"/>
      <c r="AN37" s="43"/>
      <c r="AO37" s="49"/>
      <c r="AP37" s="50"/>
      <c r="AQ37" s="42"/>
      <c r="AR37" s="43"/>
      <c r="AS37" s="42"/>
      <c r="AT37" s="43"/>
      <c r="AU37" s="42"/>
      <c r="AV37" s="43"/>
      <c r="AW37" s="49"/>
      <c r="AX37" s="50"/>
      <c r="AY37" s="42"/>
      <c r="AZ37" s="43"/>
      <c r="BA37" s="49"/>
      <c r="BB37" s="50"/>
      <c r="BC37" s="42"/>
      <c r="BD37" s="43"/>
      <c r="BE37" s="49"/>
      <c r="BF37" s="50"/>
      <c r="BG37" s="42"/>
      <c r="BH37" s="43"/>
      <c r="BI37" s="49"/>
      <c r="BJ37" s="50"/>
      <c r="BK37" s="42"/>
      <c r="BL37" s="43"/>
      <c r="BM37" s="49"/>
      <c r="BN37" s="43"/>
      <c r="BO37" s="92">
        <f>(COUNTIF(B35,"MD"))*3*BO35</f>
        <v>0</v>
      </c>
      <c r="BP37" s="93">
        <f>(COUNTIF(B35,"MD"))*BP35*2</f>
        <v>0</v>
      </c>
      <c r="BQ37" s="174"/>
      <c r="BR37" s="170"/>
      <c r="BS37" s="170"/>
      <c r="BT37" s="170"/>
      <c r="BU37" s="92">
        <f>(COUNTIF(F35,"EN"))*BU35*2</f>
        <v>0</v>
      </c>
      <c r="BV37" s="174"/>
      <c r="BW37" s="185"/>
      <c r="BX37" s="170"/>
      <c r="BY37" s="170"/>
      <c r="BZ37" s="92">
        <f>(COUNTIF(J35,"ODON"))*3*BZ35</f>
        <v>0</v>
      </c>
      <c r="CA37" s="93">
        <f>(COUNTIF(J35,"ODON"))*CA35*2</f>
        <v>0</v>
      </c>
      <c r="CB37" s="170"/>
      <c r="CC37" s="170"/>
      <c r="CD37" s="185"/>
      <c r="CE37" s="274"/>
      <c r="CF37" s="175"/>
      <c r="CG37" s="152"/>
      <c r="CH37" s="170"/>
      <c r="CI37" s="185"/>
      <c r="CJ37" s="149"/>
      <c r="CK37" s="146"/>
      <c r="CL37" s="174"/>
      <c r="CM37" s="185"/>
      <c r="CN37" s="185"/>
      <c r="CO37" s="185"/>
      <c r="CP37" s="170"/>
      <c r="CQ37" s="185"/>
      <c r="CR37" s="178"/>
    </row>
    <row r="38" spans="1:96" ht="18" customHeight="1">
      <c r="A38" s="160">
        <v>10</v>
      </c>
      <c r="B38" s="163" t="s">
        <v>132</v>
      </c>
      <c r="C38" s="116"/>
      <c r="D38" s="19" t="s">
        <v>13</v>
      </c>
      <c r="E38" s="166"/>
      <c r="F38" s="167"/>
      <c r="G38" s="166"/>
      <c r="H38" s="167"/>
      <c r="I38" s="158"/>
      <c r="J38" s="159"/>
      <c r="K38" s="158"/>
      <c r="L38" s="159"/>
      <c r="M38" s="158"/>
      <c r="N38" s="159"/>
      <c r="O38" s="158"/>
      <c r="P38" s="159"/>
      <c r="Q38" s="158"/>
      <c r="R38" s="159"/>
      <c r="S38" s="158"/>
      <c r="T38" s="159"/>
      <c r="U38" s="158"/>
      <c r="V38" s="159"/>
      <c r="W38" s="158"/>
      <c r="X38" s="159"/>
      <c r="Y38" s="158"/>
      <c r="Z38" s="159"/>
      <c r="AA38" s="158"/>
      <c r="AB38" s="159"/>
      <c r="AC38" s="158"/>
      <c r="AD38" s="159"/>
      <c r="AE38" s="158"/>
      <c r="AF38" s="159"/>
      <c r="AG38" s="158"/>
      <c r="AH38" s="159"/>
      <c r="AI38" s="158"/>
      <c r="AJ38" s="159"/>
      <c r="AK38" s="158"/>
      <c r="AL38" s="159"/>
      <c r="AM38" s="158"/>
      <c r="AN38" s="159"/>
      <c r="AO38" s="158"/>
      <c r="AP38" s="159"/>
      <c r="AQ38" s="158"/>
      <c r="AR38" s="159"/>
      <c r="AS38" s="158"/>
      <c r="AT38" s="159"/>
      <c r="AU38" s="158"/>
      <c r="AV38" s="159"/>
      <c r="AW38" s="158"/>
      <c r="AX38" s="159"/>
      <c r="AY38" s="158"/>
      <c r="AZ38" s="159"/>
      <c r="BA38" s="158"/>
      <c r="BB38" s="159"/>
      <c r="BC38" s="158"/>
      <c r="BD38" s="159"/>
      <c r="BE38" s="158"/>
      <c r="BF38" s="159"/>
      <c r="BG38" s="158"/>
      <c r="BH38" s="159"/>
      <c r="BI38" s="158"/>
      <c r="BJ38" s="159"/>
      <c r="BK38" s="158"/>
      <c r="BL38" s="159"/>
      <c r="BM38" s="158"/>
      <c r="BN38" s="159"/>
      <c r="BO38" s="153">
        <f>IF(B38="MD",(COUNTIF(E38:BN38,"CE")*8.5+_xlfn.SUMIFS(E40:BN40,E39:BN39,"TCEM")+_xlfn.SUMIFS(E40:BN40,E39:BN39,"TCET")),0)</f>
        <v>0</v>
      </c>
      <c r="BP38" s="155">
        <f>IF(B38="MD",((COUNTIF(E38:BN38,"PyP")*8.5))+(_xlfn.SUMIFS(E40:BN40,E39:BN39,"TPyPM")+(_xlfn.SUMIFS(E40:BN40,E39:BN39,"TPyPT"))),0)</f>
        <v>0</v>
      </c>
      <c r="BQ38" s="172">
        <f>IF(B38="MD",COUNTIF(E38:BN38,"U")*24+COUNTIF(E38:BN38,"UD")*12+COUNTIF(E38:BN38,"UN")*12+_xlfn.SUMIFS(E40:BN40,E39:BN39,"TUM")+_xlfn.SUMIFS(E40:BN40,E39:BN39,"TUT")+_xlfn.SUMIFS(E40:BN40,E39:BN39,"TUN"),0)</f>
        <v>0</v>
      </c>
      <c r="BR38" s="168">
        <f>IF(B38="MD",COUNTIF(E38:BN38,"HOSPD")*12+COUNTIF(E38:BN38,"HOSPN")*12+_xlfn.SUMIFS(E40:BN40,E39:BN39,"THM")+_xlfn.SUMIFS(E40:BN40,E39:BN39,"THT")+_xlfn.SUMIFS(E40:BN40,E39:BN39,"THN"),0)</f>
        <v>0</v>
      </c>
      <c r="BS38" s="168">
        <f>IF(B38="MD",(COUNTIF(E38:BN38,"B")*12),0)</f>
        <v>0</v>
      </c>
      <c r="BT38" s="168">
        <f>+BO38+BP38+BQ38+BR38+BS38</f>
        <v>0</v>
      </c>
      <c r="BU38" s="153">
        <f>IF(B38="EN",((COUNTIF(E38:BN38,"PyP")*8.5))+(_xlfn.SUMIFS(E40:BN40,E39:BN39,"TPyPM")+(_xlfn.SUMIFS(E40:BN40,E39:BN39,"TPyPT"))),0)</f>
        <v>0</v>
      </c>
      <c r="BV38" s="172">
        <f>IF(B38="EN",COUNTIF(E38:BN38,"U")*24+COUNTIF(E38:BN38,"UD")*12+COUNTIF(E38:BN38,"UN")*12+_xlfn.SUMIFS(E40:BN40,E39:BN39,"TUM")+_xlfn.SUMIFS(E40:BN40,E39:BN39,"TUT")+_xlfn.SUMIFS(E40:BN40,E39:BN39,"TUN"),0)</f>
        <v>0</v>
      </c>
      <c r="BW38" s="183">
        <f>IF(B38="EN",+_xlfn.SUMIFS(E40:BN40,E39:BN39,"THM")+_xlfn.SUMIFS(E40:BN40,E39:BN39,"THT")+_xlfn.SUMIFS(E40:BN40,E39:BN39,"THN"),0)</f>
        <v>0</v>
      </c>
      <c r="BX38" s="168">
        <f>IF(G38="EN",(COUNTIF(J38:BS38,"B")*12),0)</f>
        <v>0</v>
      </c>
      <c r="BY38" s="168">
        <f>+BU38+BV38+BW38+BX38</f>
        <v>0</v>
      </c>
      <c r="BZ38" s="153">
        <f>IF(B38="ODON",(COUNTIF(E38:BN38,"CE")*8.5+_xlfn.SUMIFS(E40:BN40,E39:BN39,"TCEM")+_xlfn.SUMIFS(E40:BN40,E39:BN39,"TCET")),0)</f>
        <v>0</v>
      </c>
      <c r="CA38" s="155">
        <f>IF(B38="ODON",((COUNTIF(E38:BN38,"PyP")*8.5))+(_xlfn.SUMIFS(E40:BN40,E39:BN39,"TPyPM")+(_xlfn.SUMIFS(E40:BN40,E39:BN39,"TPyPT"))),0)</f>
        <v>0</v>
      </c>
      <c r="CB38" s="168">
        <f>IF(B38="ODON",COUNTIF(E38:BN38,"U")*24+COUNTIF(E38:BN38,"UD")*12+COUNTIF(E38:BN38,"UN")*12+_xlfn.SUMIFS(E40:BN40,E39:BN39,"TUM")+_xlfn.SUMIFS(E40:BN40,E39:BN39,"TUT")+_xlfn.SUMIFS(E40:BN40,E39:BN39,"TUN"),0)</f>
        <v>0</v>
      </c>
      <c r="CC38" s="168">
        <f>IF(L38="MD",(COUNTIF(O38:BX38,"B")*12),0)</f>
        <v>0</v>
      </c>
      <c r="CD38" s="183">
        <f>BZ38+CA38+CB38+CC38</f>
        <v>0</v>
      </c>
      <c r="CE38" s="153">
        <f>IF(B38="BAC",(COUNTIF(E38:BN38,"CE")*8.5),0)</f>
        <v>0</v>
      </c>
      <c r="CF38" s="155">
        <f>IF(B38="BAC",((COUNTIF(E38:BN38,"PyP")*8.5))+(_xlfn.SUMIFS(E40:BN40,E39:BN39,"TPyPM")+(_xlfn.SUMIFS(E40:BN40,E39:BN39,"TPyPT"))),0)</f>
        <v>0</v>
      </c>
      <c r="CG38" s="150">
        <f>IF(B38="BAC",(_xlfn.SUMIFS(E40:BN40,E39:BN39,"TUM")+_xlfn.SUMIFS(E40:BN40,E39:BN39,"TUT")+_xlfn.SUMIFS(E40:BN40,E39:BN39,"TUN")),0)</f>
        <v>0</v>
      </c>
      <c r="CH38" s="168">
        <f>IF(Q38="MD",(COUNTIF(T38:CC38,"B")*12),0)</f>
        <v>0</v>
      </c>
      <c r="CI38" s="183">
        <f>CE38+CF38+CG38+CH38</f>
        <v>0</v>
      </c>
      <c r="CJ38" s="147">
        <f>IF(B38="AUXENF",(COUNTIF(E38:BN38,"CE")*8.5+_xlfn.SUMIFS(E40:BN40,E39:BN39,"TCEM")+_xlfn.SUMIFS(E40:BN40,E39:BN39,"TCET")),0)+IF(B38="AUXLAB",(COUNTIF(E38:BN38,"CE")*8.5+_xlfn.SUMIFS(E40:BN40,E39:BN39,"TCEM")+_xlfn.SUMIFS(E40:BN40,E39:BN39,"TCET")),0)+IF(B38="HIO",(COUNTIF(E38:BN38,"CE")*8.5+_xlfn.SUMIFS(E40:BN40,E39:BN39,"TCEM")+_xlfn.SUMIFS(E40:BN40,E39:BN39,"TCET")),0)</f>
        <v>0</v>
      </c>
      <c r="CK38" s="144">
        <f>IF(B38="AUXENF",((COUNTIF(E38:BN38,"PyP")*8.5))+(_xlfn.SUMIFS(E40:BN40,E39:BN39,"TPyPM")+(_xlfn.SUMIFS(E40:BN40,E39:BN39,"TPyPT"))),0)</f>
        <v>0</v>
      </c>
      <c r="CL38" s="172">
        <f>IF(B38="AUXENF",COUNTIF(E38:BN38,"U")*24+COUNTIF(E38:BN38,"UD")*12+COUNTIF(E38:BN38,"UN")*12+_xlfn.SUMIFS(E40:BN40,E39:BN39,"TUM")+_xlfn.SUMIFS(E40:BN40,E39:BN39,"TUT")+_xlfn.SUMIFS(E40:BN40,E39:BN39,"TUN"),0)</f>
        <v>0</v>
      </c>
      <c r="CM38" s="183">
        <f>IF(B38="AUXENF",COUNTIF(E38:BN38,"HOSPD")*12+COUNTIF(E38:BN38,"HOSPN")*12+_xlfn.SUMIFS(E40:BN40,E39:BN39,"THM")+_xlfn.SUMIFS(E40:BN40,E39:BN39,"THT")+_xlfn.SUMIFS(E40:BN40,E39:BN39,"THN"),0)</f>
        <v>0</v>
      </c>
      <c r="CN38" s="183">
        <f>IF(B38="AUXENF",(COUNTIF(E38:BN38,"4505")*8.5),0)</f>
        <v>0</v>
      </c>
      <c r="CO38" s="183">
        <f>IF(B38="AUXENF",(COUNTIF(E38:BN38,"VACUN")*8.5),0)</f>
        <v>0</v>
      </c>
      <c r="CP38" s="168">
        <f>IF(Y38="MD",(COUNTIF(AB38:CK38,"B")*12),0)</f>
        <v>0</v>
      </c>
      <c r="CQ38" s="183">
        <f>CJ38+CK38+CL38+CM38+CN38+CO38+CP38</f>
        <v>0</v>
      </c>
      <c r="CR38" s="176">
        <f>+BT38+BY38+CD38+CI38+CQ38</f>
        <v>0</v>
      </c>
    </row>
    <row r="39" spans="1:96" ht="15" customHeight="1">
      <c r="A39" s="161"/>
      <c r="B39" s="164"/>
      <c r="C39" s="203" t="str">
        <f>IF(AI3="PLANTA","FIRMA FUNCIONARIO","FIRMA CONTRATISTA")</f>
        <v>FIRMA FUNCIONARIO</v>
      </c>
      <c r="D39" s="18" t="s">
        <v>21</v>
      </c>
      <c r="E39" s="67"/>
      <c r="F39" s="68"/>
      <c r="G39" s="67"/>
      <c r="H39" s="69"/>
      <c r="I39" s="12"/>
      <c r="J39" s="14"/>
      <c r="K39" s="12"/>
      <c r="L39" s="14"/>
      <c r="M39" s="15"/>
      <c r="N39" s="13"/>
      <c r="O39" s="12"/>
      <c r="P39" s="14"/>
      <c r="Q39" s="12"/>
      <c r="R39" s="13"/>
      <c r="S39" s="12"/>
      <c r="T39" s="14"/>
      <c r="U39" s="15"/>
      <c r="V39" s="13"/>
      <c r="W39" s="12"/>
      <c r="X39" s="14"/>
      <c r="Y39" s="12"/>
      <c r="Z39" s="13"/>
      <c r="AA39" s="12"/>
      <c r="AB39" s="14"/>
      <c r="AC39" s="12"/>
      <c r="AD39" s="13"/>
      <c r="AE39" s="12"/>
      <c r="AF39" s="14"/>
      <c r="AG39" s="15"/>
      <c r="AH39" s="13"/>
      <c r="AI39" s="12"/>
      <c r="AJ39" s="14"/>
      <c r="AK39" s="12"/>
      <c r="AL39" s="13"/>
      <c r="AM39" s="12"/>
      <c r="AN39" s="14"/>
      <c r="AO39" s="15"/>
      <c r="AP39" s="13"/>
      <c r="AQ39" s="12"/>
      <c r="AR39" s="14"/>
      <c r="AS39" s="12"/>
      <c r="AT39" s="14"/>
      <c r="AU39" s="12"/>
      <c r="AV39" s="14"/>
      <c r="AW39" s="15"/>
      <c r="AX39" s="13"/>
      <c r="AY39" s="12"/>
      <c r="AZ39" s="14"/>
      <c r="BA39" s="15"/>
      <c r="BB39" s="13"/>
      <c r="BC39" s="12"/>
      <c r="BD39" s="14"/>
      <c r="BE39" s="12"/>
      <c r="BF39" s="13"/>
      <c r="BG39" s="12"/>
      <c r="BH39" s="14"/>
      <c r="BI39" s="15"/>
      <c r="BJ39" s="13"/>
      <c r="BK39" s="12"/>
      <c r="BL39" s="14"/>
      <c r="BM39" s="15"/>
      <c r="BN39" s="14"/>
      <c r="BO39" s="154"/>
      <c r="BP39" s="156"/>
      <c r="BQ39" s="173"/>
      <c r="BR39" s="169"/>
      <c r="BS39" s="169"/>
      <c r="BT39" s="169"/>
      <c r="BU39" s="154"/>
      <c r="BV39" s="173"/>
      <c r="BW39" s="184"/>
      <c r="BX39" s="169"/>
      <c r="BY39" s="169"/>
      <c r="BZ39" s="154"/>
      <c r="CA39" s="156"/>
      <c r="CB39" s="169"/>
      <c r="CC39" s="169"/>
      <c r="CD39" s="184"/>
      <c r="CE39" s="154"/>
      <c r="CF39" s="156"/>
      <c r="CG39" s="151"/>
      <c r="CH39" s="169"/>
      <c r="CI39" s="184"/>
      <c r="CJ39" s="148"/>
      <c r="CK39" s="145"/>
      <c r="CL39" s="173"/>
      <c r="CM39" s="184"/>
      <c r="CN39" s="184"/>
      <c r="CO39" s="184"/>
      <c r="CP39" s="169"/>
      <c r="CQ39" s="184"/>
      <c r="CR39" s="177"/>
    </row>
    <row r="40" spans="1:96" s="41" customFormat="1" ht="21" thickBot="1">
      <c r="A40" s="162"/>
      <c r="B40" s="165"/>
      <c r="C40" s="204"/>
      <c r="D40" s="59" t="s">
        <v>22</v>
      </c>
      <c r="E40" s="70"/>
      <c r="F40" s="71"/>
      <c r="G40" s="70"/>
      <c r="H40" s="72"/>
      <c r="I40" s="42"/>
      <c r="J40" s="43"/>
      <c r="K40" s="42"/>
      <c r="L40" s="43"/>
      <c r="M40" s="49"/>
      <c r="N40" s="50"/>
      <c r="O40" s="42"/>
      <c r="P40" s="43"/>
      <c r="Q40" s="49"/>
      <c r="R40" s="50"/>
      <c r="S40" s="42"/>
      <c r="T40" s="43"/>
      <c r="U40" s="49"/>
      <c r="V40" s="50"/>
      <c r="W40" s="42"/>
      <c r="X40" s="43"/>
      <c r="Y40" s="49"/>
      <c r="Z40" s="50"/>
      <c r="AA40" s="42"/>
      <c r="AB40" s="43"/>
      <c r="AC40" s="49"/>
      <c r="AD40" s="50"/>
      <c r="AE40" s="42"/>
      <c r="AF40" s="43"/>
      <c r="AG40" s="49"/>
      <c r="AH40" s="50"/>
      <c r="AI40" s="42"/>
      <c r="AJ40" s="43"/>
      <c r="AK40" s="49"/>
      <c r="AL40" s="50"/>
      <c r="AM40" s="42"/>
      <c r="AN40" s="43"/>
      <c r="AO40" s="49"/>
      <c r="AP40" s="50"/>
      <c r="AQ40" s="42"/>
      <c r="AR40" s="43"/>
      <c r="AS40" s="42"/>
      <c r="AT40" s="43"/>
      <c r="AU40" s="42"/>
      <c r="AV40" s="43"/>
      <c r="AW40" s="49"/>
      <c r="AX40" s="50"/>
      <c r="AY40" s="42"/>
      <c r="AZ40" s="43"/>
      <c r="BA40" s="49"/>
      <c r="BB40" s="50"/>
      <c r="BC40" s="42"/>
      <c r="BD40" s="43"/>
      <c r="BE40" s="49"/>
      <c r="BF40" s="50"/>
      <c r="BG40" s="42"/>
      <c r="BH40" s="43"/>
      <c r="BI40" s="49"/>
      <c r="BJ40" s="50"/>
      <c r="BK40" s="42"/>
      <c r="BL40" s="43"/>
      <c r="BM40" s="49"/>
      <c r="BN40" s="43"/>
      <c r="BO40" s="92">
        <f>(COUNTIF(B38,"MD"))*3*BO38</f>
        <v>0</v>
      </c>
      <c r="BP40" s="93">
        <f>(COUNTIF(B38,"MD"))*BP38*2</f>
        <v>0</v>
      </c>
      <c r="BQ40" s="174"/>
      <c r="BR40" s="170"/>
      <c r="BS40" s="170"/>
      <c r="BT40" s="170"/>
      <c r="BU40" s="92">
        <f>(COUNTIF(F38,"EN"))*BU38*2</f>
        <v>0</v>
      </c>
      <c r="BV40" s="174"/>
      <c r="BW40" s="185"/>
      <c r="BX40" s="170"/>
      <c r="BY40" s="170"/>
      <c r="BZ40" s="92">
        <f>(COUNTIF(J38,"ODON"))*3*BZ38</f>
        <v>0</v>
      </c>
      <c r="CA40" s="93">
        <f>(COUNTIF(J38,"ODON"))*CA38*2</f>
        <v>0</v>
      </c>
      <c r="CB40" s="170"/>
      <c r="CC40" s="170"/>
      <c r="CD40" s="185"/>
      <c r="CE40" s="274"/>
      <c r="CF40" s="175"/>
      <c r="CG40" s="152"/>
      <c r="CH40" s="170"/>
      <c r="CI40" s="185"/>
      <c r="CJ40" s="149"/>
      <c r="CK40" s="146"/>
      <c r="CL40" s="174"/>
      <c r="CM40" s="185"/>
      <c r="CN40" s="185"/>
      <c r="CO40" s="185"/>
      <c r="CP40" s="170"/>
      <c r="CQ40" s="185"/>
      <c r="CR40" s="178"/>
    </row>
    <row r="41" spans="3:96" s="8" customFormat="1" ht="18.75" customHeight="1">
      <c r="C41" s="2"/>
      <c r="D41" s="289" t="s">
        <v>25</v>
      </c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45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8"/>
      <c r="AK41" s="78"/>
      <c r="AL41" s="78"/>
      <c r="AM41" s="78"/>
      <c r="AN41" s="78"/>
      <c r="AO41" s="78"/>
      <c r="AP41" s="78"/>
      <c r="AQ41" s="78"/>
      <c r="AR41" s="78"/>
      <c r="AS41" s="76"/>
      <c r="AT41" s="76"/>
      <c r="AU41" s="1"/>
      <c r="BQ41" s="6"/>
      <c r="BV41" s="6"/>
      <c r="CB41" s="6"/>
      <c r="CL41" s="6"/>
      <c r="CR41" s="4"/>
    </row>
    <row r="42" spans="3:96" s="8" customFormat="1" ht="33.75" customHeight="1">
      <c r="C42" s="2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77"/>
      <c r="W42" s="9"/>
      <c r="X42" s="9"/>
      <c r="Y42" s="9"/>
      <c r="Z42" s="9"/>
      <c r="AA42" s="9"/>
      <c r="AB42" s="9"/>
      <c r="AC42" s="9"/>
      <c r="AD42" s="9"/>
      <c r="BQ42" s="6"/>
      <c r="BR42" s="6"/>
      <c r="BS42" s="6"/>
      <c r="BT42" s="6"/>
      <c r="BV42" s="6"/>
      <c r="BW42" s="6"/>
      <c r="BX42" s="6"/>
      <c r="BY42" s="6"/>
      <c r="CB42" s="6"/>
      <c r="CC42" s="6"/>
      <c r="CD42" s="6"/>
      <c r="CH42" s="6"/>
      <c r="CI42" s="6"/>
      <c r="CL42" s="6"/>
      <c r="CM42" s="6"/>
      <c r="CN42" s="6"/>
      <c r="CO42" s="6"/>
      <c r="CP42" s="6"/>
      <c r="CQ42" s="6"/>
      <c r="CR42" s="4"/>
    </row>
    <row r="43" spans="3:96" s="8" customFormat="1" ht="17.25" customHeight="1">
      <c r="C43" s="2"/>
      <c r="V43" s="77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1"/>
      <c r="BQ43" s="6"/>
      <c r="BR43" s="6"/>
      <c r="BS43" s="6"/>
      <c r="BT43" s="6"/>
      <c r="BV43" s="6"/>
      <c r="BW43" s="6"/>
      <c r="BX43" s="6"/>
      <c r="BY43" s="6"/>
      <c r="CB43" s="6"/>
      <c r="CC43" s="6"/>
      <c r="CD43" s="6"/>
      <c r="CH43" s="6"/>
      <c r="CI43" s="6"/>
      <c r="CL43" s="6"/>
      <c r="CM43" s="6"/>
      <c r="CN43" s="6"/>
      <c r="CO43" s="6"/>
      <c r="CP43" s="6"/>
      <c r="CQ43" s="6"/>
      <c r="CR43" s="4"/>
    </row>
    <row r="44" spans="3:95" s="8" customFormat="1" ht="25.5" customHeight="1">
      <c r="C44" s="75"/>
      <c r="D44" s="157" t="s">
        <v>110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7"/>
      <c r="W44" s="9"/>
      <c r="X44" s="9"/>
      <c r="Y44" s="9"/>
      <c r="Z44" s="9"/>
      <c r="AA44" s="9"/>
      <c r="AB44" s="9"/>
      <c r="AC44" s="9"/>
      <c r="AD44" s="9"/>
      <c r="AE44" s="292" t="s">
        <v>84</v>
      </c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BQ44" s="6"/>
      <c r="BR44" s="6"/>
      <c r="BS44" s="6"/>
      <c r="BT44" s="6"/>
      <c r="BV44" s="6"/>
      <c r="BW44" s="6"/>
      <c r="BX44" s="6"/>
      <c r="BY44" s="6"/>
      <c r="CB44" s="6"/>
      <c r="CC44" s="6"/>
      <c r="CD44" s="6"/>
      <c r="CH44" s="6"/>
      <c r="CI44" s="6"/>
      <c r="CL44" s="6"/>
      <c r="CM44" s="6"/>
      <c r="CN44" s="6"/>
      <c r="CO44" s="6"/>
      <c r="CP44" s="6"/>
      <c r="CQ44" s="6"/>
    </row>
    <row r="45" spans="3:95" s="8" customFormat="1" ht="39.75" customHeight="1">
      <c r="C45" s="2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3"/>
      <c r="W45" s="9"/>
      <c r="X45" s="9"/>
      <c r="Y45" s="9"/>
      <c r="Z45" s="9"/>
      <c r="AA45" s="9"/>
      <c r="AB45" s="9"/>
      <c r="AC45" s="9"/>
      <c r="AD45" s="9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BQ45" s="6"/>
      <c r="BR45" s="9"/>
      <c r="BS45" s="9"/>
      <c r="BT45" s="9"/>
      <c r="BV45" s="6"/>
      <c r="BW45" s="9"/>
      <c r="BX45" s="9"/>
      <c r="BY45" s="9"/>
      <c r="CB45" s="6"/>
      <c r="CC45" s="9"/>
      <c r="CD45" s="9"/>
      <c r="CH45" s="9"/>
      <c r="CI45" s="9"/>
      <c r="CL45" s="6"/>
      <c r="CM45" s="9"/>
      <c r="CN45" s="9"/>
      <c r="CO45" s="9"/>
      <c r="CP45" s="9"/>
      <c r="CQ45" s="9"/>
    </row>
    <row r="46" spans="1:96" s="8" customFormat="1" ht="15.75" customHeight="1">
      <c r="A46" s="290" t="s">
        <v>35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10"/>
      <c r="BP46" s="10"/>
      <c r="BQ46" s="5"/>
      <c r="BR46" s="4"/>
      <c r="BS46" s="4"/>
      <c r="BT46" s="4"/>
      <c r="BU46" s="10"/>
      <c r="BV46" s="5"/>
      <c r="BW46" s="4"/>
      <c r="BX46" s="4"/>
      <c r="BY46" s="4"/>
      <c r="BZ46" s="10"/>
      <c r="CA46" s="10"/>
      <c r="CB46" s="5"/>
      <c r="CC46" s="4"/>
      <c r="CD46" s="4"/>
      <c r="CE46" s="10"/>
      <c r="CF46" s="10"/>
      <c r="CG46" s="10"/>
      <c r="CH46" s="4"/>
      <c r="CI46" s="4"/>
      <c r="CJ46" s="10"/>
      <c r="CK46" s="10"/>
      <c r="CL46" s="5"/>
      <c r="CM46" s="4"/>
      <c r="CN46" s="4"/>
      <c r="CO46" s="4"/>
      <c r="CP46" s="4"/>
      <c r="CQ46" s="4"/>
      <c r="CR46" s="4"/>
    </row>
    <row r="47" spans="1:96" s="8" customFormat="1" ht="20.25" customHeight="1">
      <c r="A47" s="290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44"/>
      <c r="BP47" s="44"/>
      <c r="BQ47" s="45"/>
      <c r="BR47" s="45"/>
      <c r="BS47" s="45"/>
      <c r="BT47" s="45"/>
      <c r="BU47" s="44"/>
      <c r="BV47" s="45"/>
      <c r="BW47" s="45"/>
      <c r="BX47" s="45"/>
      <c r="BY47" s="45"/>
      <c r="BZ47" s="44"/>
      <c r="CA47" s="44"/>
      <c r="CB47" s="45"/>
      <c r="CC47" s="45"/>
      <c r="CD47" s="45"/>
      <c r="CE47" s="44"/>
      <c r="CF47" s="44"/>
      <c r="CG47" s="44"/>
      <c r="CH47" s="45"/>
      <c r="CI47" s="45"/>
      <c r="CJ47" s="44"/>
      <c r="CK47" s="44"/>
      <c r="CL47" s="45"/>
      <c r="CM47" s="45"/>
      <c r="CN47" s="45"/>
      <c r="CO47" s="45"/>
      <c r="CP47" s="45"/>
      <c r="CQ47" s="45"/>
      <c r="CR47" s="4"/>
    </row>
    <row r="48" spans="1:96" s="8" customFormat="1" ht="20.25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44"/>
      <c r="BP48" s="44"/>
      <c r="BQ48" s="45"/>
      <c r="BR48" s="45"/>
      <c r="BS48" s="45"/>
      <c r="BT48" s="45"/>
      <c r="BU48" s="44"/>
      <c r="BV48" s="45"/>
      <c r="BW48" s="45"/>
      <c r="BX48" s="45"/>
      <c r="BY48" s="45"/>
      <c r="BZ48" s="44"/>
      <c r="CA48" s="44"/>
      <c r="CB48" s="45"/>
      <c r="CC48" s="45"/>
      <c r="CD48" s="45"/>
      <c r="CE48" s="44"/>
      <c r="CF48" s="44"/>
      <c r="CG48" s="44"/>
      <c r="CH48" s="45"/>
      <c r="CI48" s="45"/>
      <c r="CJ48" s="44"/>
      <c r="CK48" s="44"/>
      <c r="CL48" s="45"/>
      <c r="CM48" s="45"/>
      <c r="CN48" s="45"/>
      <c r="CO48" s="45"/>
      <c r="CP48" s="45"/>
      <c r="CQ48" s="45"/>
      <c r="CR48" s="4"/>
    </row>
    <row r="49" spans="1:96" ht="16.5" customHeight="1" thickBot="1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47"/>
      <c r="BP49" s="47"/>
      <c r="BQ49" s="46"/>
      <c r="BR49" s="46"/>
      <c r="BS49" s="46"/>
      <c r="BT49" s="46"/>
      <c r="BU49" s="47"/>
      <c r="BV49" s="46"/>
      <c r="BW49" s="46"/>
      <c r="BX49" s="46"/>
      <c r="BY49" s="46"/>
      <c r="BZ49" s="47"/>
      <c r="CA49" s="47"/>
      <c r="CB49" s="46"/>
      <c r="CC49" s="46"/>
      <c r="CD49" s="46"/>
      <c r="CE49" s="47"/>
      <c r="CF49" s="47"/>
      <c r="CG49" s="47"/>
      <c r="CH49" s="46"/>
      <c r="CI49" s="46"/>
      <c r="CJ49" s="47"/>
      <c r="CK49" s="47"/>
      <c r="CL49" s="46"/>
      <c r="CM49" s="46"/>
      <c r="CN49" s="46"/>
      <c r="CO49" s="46"/>
      <c r="CP49" s="46"/>
      <c r="CQ49" s="46"/>
      <c r="CR49" s="16"/>
    </row>
    <row r="50" spans="1:74" ht="15" customHeight="1">
      <c r="A50" s="282" t="s">
        <v>128</v>
      </c>
      <c r="B50" s="282"/>
      <c r="C50" s="282"/>
      <c r="D50" s="282"/>
      <c r="E50" s="282"/>
      <c r="F50" s="282"/>
      <c r="G50" s="282"/>
      <c r="H50" s="282"/>
      <c r="I50" s="284" t="s">
        <v>138</v>
      </c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5"/>
      <c r="Y50" s="284" t="s">
        <v>139</v>
      </c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5"/>
      <c r="AO50" s="284" t="s">
        <v>140</v>
      </c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5"/>
      <c r="BE50" s="284" t="s">
        <v>141</v>
      </c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5"/>
    </row>
    <row r="51" spans="1:74" ht="15.75" thickBot="1">
      <c r="A51" s="283"/>
      <c r="B51" s="283"/>
      <c r="C51" s="283"/>
      <c r="D51" s="283"/>
      <c r="E51" s="283"/>
      <c r="F51" s="283"/>
      <c r="G51" s="283"/>
      <c r="H51" s="283"/>
      <c r="I51" s="286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8"/>
      <c r="Y51" s="286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8"/>
      <c r="AO51" s="286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8"/>
      <c r="BE51" s="286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287"/>
      <c r="BQ51" s="287"/>
      <c r="BR51" s="287"/>
      <c r="BS51" s="287"/>
      <c r="BT51" s="287"/>
      <c r="BU51" s="287"/>
      <c r="BV51" s="288"/>
    </row>
    <row r="52" ht="28.5">
      <c r="C52" s="48"/>
    </row>
    <row r="53" ht="28.5">
      <c r="C53" s="48"/>
    </row>
    <row r="60" spans="18:29" ht="28.5"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</row>
    <row r="61" spans="18:29" ht="28.5">
      <c r="R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</row>
    <row r="62" spans="18:29" ht="28.5">
      <c r="R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</row>
    <row r="63" spans="18:29" ht="28.5"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</row>
    <row r="64" spans="18:29" ht="28.5"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</row>
    <row r="65" spans="18:29" ht="28.5"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</row>
    <row r="66" spans="18:29" ht="28.5"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</row>
  </sheetData>
  <sheetProtection/>
  <protectedRanges>
    <protectedRange sqref="A6:B6 A9:B9 D9:D11 D23 BE7 D26 AW7:AZ7 BB7:BB8 AQ8:AT8 AV8:AY8 C10 D38 D7:AP8 D35 D14 D17 D29 D32 D20" name="Rango1"/>
    <protectedRange sqref="C11:C40" name="Rango1_4"/>
    <protectedRange sqref="E10:J10 BM9:BN9 M10:BN10" name="Rango1_2"/>
    <protectedRange sqref="E9:BL9" name="Rango1_3_1_1"/>
  </protectedRanges>
  <mergeCells count="748">
    <mergeCell ref="D44:U45"/>
    <mergeCell ref="AE44:AV45"/>
    <mergeCell ref="A46:BN48"/>
    <mergeCell ref="A49:BN49"/>
    <mergeCell ref="A50:H51"/>
    <mergeCell ref="I50:X51"/>
    <mergeCell ref="Y50:AN51"/>
    <mergeCell ref="AO50:BD51"/>
    <mergeCell ref="BE50:BV51"/>
    <mergeCell ref="CO38:CO40"/>
    <mergeCell ref="CP38:CP40"/>
    <mergeCell ref="CQ38:CQ40"/>
    <mergeCell ref="CR38:CR40"/>
    <mergeCell ref="C39:C40"/>
    <mergeCell ref="D41:U42"/>
    <mergeCell ref="CI38:CI40"/>
    <mergeCell ref="CJ38:CJ40"/>
    <mergeCell ref="CK38:CK40"/>
    <mergeCell ref="CL38:CL40"/>
    <mergeCell ref="CM38:CM40"/>
    <mergeCell ref="CN38:CN40"/>
    <mergeCell ref="CC38:CC40"/>
    <mergeCell ref="CD38:CD40"/>
    <mergeCell ref="CE38:CE40"/>
    <mergeCell ref="CF38:CF40"/>
    <mergeCell ref="CG38:CG40"/>
    <mergeCell ref="CH38:CH40"/>
    <mergeCell ref="BW38:BW40"/>
    <mergeCell ref="BX38:BX40"/>
    <mergeCell ref="BY38:BY40"/>
    <mergeCell ref="BZ38:BZ39"/>
    <mergeCell ref="CA38:CA39"/>
    <mergeCell ref="CB38:CB40"/>
    <mergeCell ref="BQ38:BQ40"/>
    <mergeCell ref="BR38:BR40"/>
    <mergeCell ref="BS38:BS40"/>
    <mergeCell ref="BT38:BT40"/>
    <mergeCell ref="BU38:BU39"/>
    <mergeCell ref="BV38:BV40"/>
    <mergeCell ref="BG38:BH38"/>
    <mergeCell ref="BI38:BJ38"/>
    <mergeCell ref="BK38:BL38"/>
    <mergeCell ref="BM38:BN38"/>
    <mergeCell ref="BO38:BO39"/>
    <mergeCell ref="BP38:BP39"/>
    <mergeCell ref="AU38:AV38"/>
    <mergeCell ref="AW38:AX38"/>
    <mergeCell ref="AY38:AZ38"/>
    <mergeCell ref="BA38:BB38"/>
    <mergeCell ref="BC38:BD38"/>
    <mergeCell ref="BE38:BF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AE38:AF38"/>
    <mergeCell ref="AG38:AH38"/>
    <mergeCell ref="K38:L38"/>
    <mergeCell ref="M38:N38"/>
    <mergeCell ref="O38:P38"/>
    <mergeCell ref="Q38:R38"/>
    <mergeCell ref="S38:T38"/>
    <mergeCell ref="U38:V38"/>
    <mergeCell ref="CO35:CO37"/>
    <mergeCell ref="CP35:CP37"/>
    <mergeCell ref="CQ35:CQ37"/>
    <mergeCell ref="CR35:CR37"/>
    <mergeCell ref="C36:C37"/>
    <mergeCell ref="A38:A40"/>
    <mergeCell ref="B38:B40"/>
    <mergeCell ref="E38:F38"/>
    <mergeCell ref="G38:H38"/>
    <mergeCell ref="I38:J38"/>
    <mergeCell ref="CI35:CI37"/>
    <mergeCell ref="CJ35:CJ37"/>
    <mergeCell ref="CK35:CK37"/>
    <mergeCell ref="CL35:CL37"/>
    <mergeCell ref="CM35:CM37"/>
    <mergeCell ref="CN35:CN37"/>
    <mergeCell ref="CC35:CC37"/>
    <mergeCell ref="CD35:CD37"/>
    <mergeCell ref="CE35:CE37"/>
    <mergeCell ref="CF35:CF37"/>
    <mergeCell ref="CG35:CG37"/>
    <mergeCell ref="CH35:CH37"/>
    <mergeCell ref="BW35:BW37"/>
    <mergeCell ref="BX35:BX37"/>
    <mergeCell ref="BY35:BY37"/>
    <mergeCell ref="BZ35:BZ36"/>
    <mergeCell ref="CA35:CA36"/>
    <mergeCell ref="CB35:CB37"/>
    <mergeCell ref="BQ35:BQ37"/>
    <mergeCell ref="BR35:BR37"/>
    <mergeCell ref="BS35:BS37"/>
    <mergeCell ref="BT35:BT37"/>
    <mergeCell ref="BU35:BU36"/>
    <mergeCell ref="BV35:BV37"/>
    <mergeCell ref="BG35:BH35"/>
    <mergeCell ref="BI35:BJ35"/>
    <mergeCell ref="BK35:BL35"/>
    <mergeCell ref="BM35:BN35"/>
    <mergeCell ref="BO35:BO36"/>
    <mergeCell ref="BP35:BP36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W35:X35"/>
    <mergeCell ref="Y35:Z35"/>
    <mergeCell ref="AA35:AB35"/>
    <mergeCell ref="AC35:AD35"/>
    <mergeCell ref="AE35:AF35"/>
    <mergeCell ref="AG35:AH35"/>
    <mergeCell ref="K35:L35"/>
    <mergeCell ref="M35:N35"/>
    <mergeCell ref="O35:P35"/>
    <mergeCell ref="Q35:R35"/>
    <mergeCell ref="S35:T35"/>
    <mergeCell ref="U35:V35"/>
    <mergeCell ref="CO32:CO34"/>
    <mergeCell ref="CP32:CP34"/>
    <mergeCell ref="CQ32:CQ34"/>
    <mergeCell ref="CR32:CR34"/>
    <mergeCell ref="C33:C34"/>
    <mergeCell ref="A35:A37"/>
    <mergeCell ref="B35:B37"/>
    <mergeCell ref="E35:F35"/>
    <mergeCell ref="G35:H35"/>
    <mergeCell ref="I35:J35"/>
    <mergeCell ref="CI32:CI34"/>
    <mergeCell ref="CJ32:CJ34"/>
    <mergeCell ref="CK32:CK34"/>
    <mergeCell ref="CL32:CL34"/>
    <mergeCell ref="CM32:CM34"/>
    <mergeCell ref="CN32:CN34"/>
    <mergeCell ref="CC32:CC34"/>
    <mergeCell ref="CD32:CD34"/>
    <mergeCell ref="CE32:CE34"/>
    <mergeCell ref="CF32:CF34"/>
    <mergeCell ref="CG32:CG34"/>
    <mergeCell ref="CH32:CH34"/>
    <mergeCell ref="BW32:BW34"/>
    <mergeCell ref="BX32:BX34"/>
    <mergeCell ref="BY32:BY34"/>
    <mergeCell ref="BZ32:BZ33"/>
    <mergeCell ref="CA32:CA33"/>
    <mergeCell ref="CB32:CB34"/>
    <mergeCell ref="BQ32:BQ34"/>
    <mergeCell ref="BR32:BR34"/>
    <mergeCell ref="BS32:BS34"/>
    <mergeCell ref="BT32:BT34"/>
    <mergeCell ref="BU32:BU33"/>
    <mergeCell ref="BV32:BV34"/>
    <mergeCell ref="BG32:BH32"/>
    <mergeCell ref="BI32:BJ32"/>
    <mergeCell ref="BK32:BL32"/>
    <mergeCell ref="BM32:BN32"/>
    <mergeCell ref="BO32:BO33"/>
    <mergeCell ref="BP32:BP33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K32:L32"/>
    <mergeCell ref="M32:N32"/>
    <mergeCell ref="O32:P32"/>
    <mergeCell ref="Q32:R32"/>
    <mergeCell ref="S32:T32"/>
    <mergeCell ref="U32:V32"/>
    <mergeCell ref="CO29:CO31"/>
    <mergeCell ref="CP29:CP31"/>
    <mergeCell ref="CQ29:CQ31"/>
    <mergeCell ref="CR29:CR31"/>
    <mergeCell ref="C30:C31"/>
    <mergeCell ref="A32:A34"/>
    <mergeCell ref="B32:B34"/>
    <mergeCell ref="E32:F32"/>
    <mergeCell ref="G32:H32"/>
    <mergeCell ref="I32:J32"/>
    <mergeCell ref="CI29:CI31"/>
    <mergeCell ref="CJ29:CJ31"/>
    <mergeCell ref="CK29:CK31"/>
    <mergeCell ref="CL29:CL31"/>
    <mergeCell ref="CM29:CM31"/>
    <mergeCell ref="CN29:CN31"/>
    <mergeCell ref="CC29:CC31"/>
    <mergeCell ref="CD29:CD31"/>
    <mergeCell ref="CE29:CE31"/>
    <mergeCell ref="CF29:CF31"/>
    <mergeCell ref="CG29:CG31"/>
    <mergeCell ref="CH29:CH31"/>
    <mergeCell ref="BW29:BW31"/>
    <mergeCell ref="BX29:BX31"/>
    <mergeCell ref="BY29:BY31"/>
    <mergeCell ref="BZ29:BZ30"/>
    <mergeCell ref="CA29:CA30"/>
    <mergeCell ref="CB29:CB31"/>
    <mergeCell ref="BQ29:BQ31"/>
    <mergeCell ref="BR29:BR31"/>
    <mergeCell ref="BS29:BS31"/>
    <mergeCell ref="BT29:BT31"/>
    <mergeCell ref="BU29:BU30"/>
    <mergeCell ref="BV29:BV31"/>
    <mergeCell ref="BG29:BH29"/>
    <mergeCell ref="BI29:BJ29"/>
    <mergeCell ref="BK29:BL29"/>
    <mergeCell ref="BM29:BN29"/>
    <mergeCell ref="BO29:BO30"/>
    <mergeCell ref="BP29:BP30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W29:X29"/>
    <mergeCell ref="Y29:Z29"/>
    <mergeCell ref="AA29:AB29"/>
    <mergeCell ref="AC29:AD29"/>
    <mergeCell ref="AE29:AF29"/>
    <mergeCell ref="AG29:AH29"/>
    <mergeCell ref="K29:L29"/>
    <mergeCell ref="M29:N29"/>
    <mergeCell ref="O29:P29"/>
    <mergeCell ref="Q29:R29"/>
    <mergeCell ref="S29:T29"/>
    <mergeCell ref="U29:V29"/>
    <mergeCell ref="CO26:CO28"/>
    <mergeCell ref="CP26:CP28"/>
    <mergeCell ref="CQ26:CQ28"/>
    <mergeCell ref="CR26:CR28"/>
    <mergeCell ref="C27:C28"/>
    <mergeCell ref="A29:A31"/>
    <mergeCell ref="B29:B31"/>
    <mergeCell ref="E29:F29"/>
    <mergeCell ref="G29:H29"/>
    <mergeCell ref="I29:J29"/>
    <mergeCell ref="CI26:CI28"/>
    <mergeCell ref="CJ26:CJ28"/>
    <mergeCell ref="CK26:CK28"/>
    <mergeCell ref="CL26:CL28"/>
    <mergeCell ref="CM26:CM28"/>
    <mergeCell ref="CN26:CN28"/>
    <mergeCell ref="CC26:CC28"/>
    <mergeCell ref="CD26:CD28"/>
    <mergeCell ref="CE26:CE28"/>
    <mergeCell ref="CF26:CF28"/>
    <mergeCell ref="CG26:CG28"/>
    <mergeCell ref="CH26:CH28"/>
    <mergeCell ref="BW26:BW28"/>
    <mergeCell ref="BX26:BX28"/>
    <mergeCell ref="BY26:BY28"/>
    <mergeCell ref="BZ26:BZ27"/>
    <mergeCell ref="CA26:CA27"/>
    <mergeCell ref="CB26:CB28"/>
    <mergeCell ref="BQ26:BQ28"/>
    <mergeCell ref="BR26:BR28"/>
    <mergeCell ref="BS26:BS28"/>
    <mergeCell ref="BT26:BT28"/>
    <mergeCell ref="BU26:BU27"/>
    <mergeCell ref="BV26:BV28"/>
    <mergeCell ref="BG26:BH26"/>
    <mergeCell ref="BI26:BJ26"/>
    <mergeCell ref="BK26:BL26"/>
    <mergeCell ref="BM26:BN26"/>
    <mergeCell ref="BO26:BO27"/>
    <mergeCell ref="BP26:BP27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CO23:CO25"/>
    <mergeCell ref="CP23:CP25"/>
    <mergeCell ref="CQ23:CQ25"/>
    <mergeCell ref="CR23:CR25"/>
    <mergeCell ref="C24:C25"/>
    <mergeCell ref="A26:A28"/>
    <mergeCell ref="B26:B28"/>
    <mergeCell ref="E26:F26"/>
    <mergeCell ref="G26:H26"/>
    <mergeCell ref="I26:J26"/>
    <mergeCell ref="CI23:CI25"/>
    <mergeCell ref="CJ23:CJ25"/>
    <mergeCell ref="CK23:CK25"/>
    <mergeCell ref="CL23:CL25"/>
    <mergeCell ref="CM23:CM25"/>
    <mergeCell ref="CN23:CN25"/>
    <mergeCell ref="CC23:CC25"/>
    <mergeCell ref="CD23:CD25"/>
    <mergeCell ref="CE23:CE25"/>
    <mergeCell ref="CF23:CF25"/>
    <mergeCell ref="CG23:CG25"/>
    <mergeCell ref="CH23:CH25"/>
    <mergeCell ref="BW23:BW25"/>
    <mergeCell ref="BX23:BX25"/>
    <mergeCell ref="BY23:BY25"/>
    <mergeCell ref="BZ23:BZ24"/>
    <mergeCell ref="CA23:CA24"/>
    <mergeCell ref="CB23:CB25"/>
    <mergeCell ref="BQ23:BQ25"/>
    <mergeCell ref="BR23:BR25"/>
    <mergeCell ref="BS23:BS25"/>
    <mergeCell ref="BT23:BT25"/>
    <mergeCell ref="BU23:BU24"/>
    <mergeCell ref="BV23:BV25"/>
    <mergeCell ref="BG23:BH23"/>
    <mergeCell ref="BI23:BJ23"/>
    <mergeCell ref="BK23:BL23"/>
    <mergeCell ref="BM23:BN23"/>
    <mergeCell ref="BO23:BO24"/>
    <mergeCell ref="BP23:BP24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W23:X23"/>
    <mergeCell ref="Y23:Z23"/>
    <mergeCell ref="AA23:AB23"/>
    <mergeCell ref="AC23:AD23"/>
    <mergeCell ref="AE23:AF23"/>
    <mergeCell ref="AG23:AH23"/>
    <mergeCell ref="K23:L23"/>
    <mergeCell ref="M23:N23"/>
    <mergeCell ref="O23:P23"/>
    <mergeCell ref="Q23:R23"/>
    <mergeCell ref="S23:T23"/>
    <mergeCell ref="U23:V23"/>
    <mergeCell ref="CO20:CO22"/>
    <mergeCell ref="CP20:CP22"/>
    <mergeCell ref="CQ20:CQ22"/>
    <mergeCell ref="CR20:CR22"/>
    <mergeCell ref="C21:C22"/>
    <mergeCell ref="A23:A25"/>
    <mergeCell ref="B23:B25"/>
    <mergeCell ref="E23:F23"/>
    <mergeCell ref="G23:H23"/>
    <mergeCell ref="I23:J23"/>
    <mergeCell ref="CI20:CI22"/>
    <mergeCell ref="CJ20:CJ22"/>
    <mergeCell ref="CK20:CK22"/>
    <mergeCell ref="CL20:CL22"/>
    <mergeCell ref="CM20:CM22"/>
    <mergeCell ref="CN20:CN22"/>
    <mergeCell ref="CC20:CC22"/>
    <mergeCell ref="CD20:CD22"/>
    <mergeCell ref="CE20:CE22"/>
    <mergeCell ref="CF20:CF22"/>
    <mergeCell ref="CG20:CG22"/>
    <mergeCell ref="CH20:CH22"/>
    <mergeCell ref="BW20:BW22"/>
    <mergeCell ref="BX20:BX22"/>
    <mergeCell ref="BY20:BY22"/>
    <mergeCell ref="BZ20:BZ21"/>
    <mergeCell ref="CA20:CA21"/>
    <mergeCell ref="CB20:CB22"/>
    <mergeCell ref="BQ20:BQ22"/>
    <mergeCell ref="BR20:BR22"/>
    <mergeCell ref="BS20:BS22"/>
    <mergeCell ref="BT20:BT22"/>
    <mergeCell ref="BU20:BU21"/>
    <mergeCell ref="BV20:BV22"/>
    <mergeCell ref="BG20:BH20"/>
    <mergeCell ref="BI20:BJ20"/>
    <mergeCell ref="BK20:BL20"/>
    <mergeCell ref="BM20:BN20"/>
    <mergeCell ref="BO20:BO21"/>
    <mergeCell ref="BP20:BP21"/>
    <mergeCell ref="AU20:AV20"/>
    <mergeCell ref="AW20:AX20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Y20:Z20"/>
    <mergeCell ref="AA20:AB20"/>
    <mergeCell ref="AC20:AD20"/>
    <mergeCell ref="AE20:AF20"/>
    <mergeCell ref="AG20:AH20"/>
    <mergeCell ref="K20:L20"/>
    <mergeCell ref="M20:N20"/>
    <mergeCell ref="O20:P20"/>
    <mergeCell ref="Q20:R20"/>
    <mergeCell ref="S20:T20"/>
    <mergeCell ref="U20:V20"/>
    <mergeCell ref="CO17:CO19"/>
    <mergeCell ref="CP17:CP19"/>
    <mergeCell ref="CQ17:CQ19"/>
    <mergeCell ref="CR17:CR19"/>
    <mergeCell ref="C18:C19"/>
    <mergeCell ref="A20:A22"/>
    <mergeCell ref="B20:B22"/>
    <mergeCell ref="E20:F20"/>
    <mergeCell ref="G20:H20"/>
    <mergeCell ref="I20:J20"/>
    <mergeCell ref="CI17:CI19"/>
    <mergeCell ref="CJ17:CJ19"/>
    <mergeCell ref="CK17:CK19"/>
    <mergeCell ref="CL17:CL19"/>
    <mergeCell ref="CM17:CM19"/>
    <mergeCell ref="CN17:CN19"/>
    <mergeCell ref="CC17:CC19"/>
    <mergeCell ref="CD17:CD19"/>
    <mergeCell ref="CE17:CE19"/>
    <mergeCell ref="CF17:CF19"/>
    <mergeCell ref="CG17:CG19"/>
    <mergeCell ref="CH17:CH19"/>
    <mergeCell ref="BW17:BW19"/>
    <mergeCell ref="BX17:BX19"/>
    <mergeCell ref="BY17:BY19"/>
    <mergeCell ref="BZ17:BZ18"/>
    <mergeCell ref="CA17:CA18"/>
    <mergeCell ref="CB17:CB19"/>
    <mergeCell ref="BQ17:BQ19"/>
    <mergeCell ref="BR17:BR19"/>
    <mergeCell ref="BS17:BS19"/>
    <mergeCell ref="BT17:BT19"/>
    <mergeCell ref="BU17:BU18"/>
    <mergeCell ref="BV17:BV19"/>
    <mergeCell ref="BG17:BH17"/>
    <mergeCell ref="BI17:BJ17"/>
    <mergeCell ref="BK17:BL17"/>
    <mergeCell ref="BM17:BN17"/>
    <mergeCell ref="BO17:BO18"/>
    <mergeCell ref="BP17:BP18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AG17:AH17"/>
    <mergeCell ref="K17:L17"/>
    <mergeCell ref="M17:N17"/>
    <mergeCell ref="O17:P17"/>
    <mergeCell ref="Q17:R17"/>
    <mergeCell ref="S17:T17"/>
    <mergeCell ref="U17:V17"/>
    <mergeCell ref="CO14:CO16"/>
    <mergeCell ref="CP14:CP16"/>
    <mergeCell ref="CQ14:CQ16"/>
    <mergeCell ref="CR14:CR16"/>
    <mergeCell ref="C15:C16"/>
    <mergeCell ref="A17:A19"/>
    <mergeCell ref="B17:B19"/>
    <mergeCell ref="E17:F17"/>
    <mergeCell ref="G17:H17"/>
    <mergeCell ref="I17:J17"/>
    <mergeCell ref="CI14:CI16"/>
    <mergeCell ref="CJ14:CJ16"/>
    <mergeCell ref="CK14:CK16"/>
    <mergeCell ref="CL14:CL16"/>
    <mergeCell ref="CM14:CM16"/>
    <mergeCell ref="CN14:CN16"/>
    <mergeCell ref="CC14:CC16"/>
    <mergeCell ref="CD14:CD16"/>
    <mergeCell ref="CE14:CE16"/>
    <mergeCell ref="CF14:CF16"/>
    <mergeCell ref="CG14:CG16"/>
    <mergeCell ref="CH14:CH16"/>
    <mergeCell ref="BW14:BW16"/>
    <mergeCell ref="BX14:BX16"/>
    <mergeCell ref="BY14:BY16"/>
    <mergeCell ref="BZ14:BZ15"/>
    <mergeCell ref="CA14:CA15"/>
    <mergeCell ref="CB14:CB16"/>
    <mergeCell ref="BQ14:BQ16"/>
    <mergeCell ref="BR14:BR16"/>
    <mergeCell ref="BS14:BS16"/>
    <mergeCell ref="BT14:BT16"/>
    <mergeCell ref="BU14:BU15"/>
    <mergeCell ref="BV14:BV16"/>
    <mergeCell ref="BG14:BH14"/>
    <mergeCell ref="BI14:BJ14"/>
    <mergeCell ref="BK14:BL14"/>
    <mergeCell ref="BM14:BN14"/>
    <mergeCell ref="BO14:BO15"/>
    <mergeCell ref="BP14:BP15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K14:L14"/>
    <mergeCell ref="M14:N14"/>
    <mergeCell ref="O14:P14"/>
    <mergeCell ref="Q14:R14"/>
    <mergeCell ref="S14:T14"/>
    <mergeCell ref="U14:V14"/>
    <mergeCell ref="CO11:CO13"/>
    <mergeCell ref="CP11:CP13"/>
    <mergeCell ref="CQ11:CQ13"/>
    <mergeCell ref="CR11:CR13"/>
    <mergeCell ref="C12:C13"/>
    <mergeCell ref="A14:A16"/>
    <mergeCell ref="B14:B16"/>
    <mergeCell ref="E14:F14"/>
    <mergeCell ref="G14:H14"/>
    <mergeCell ref="I14:J14"/>
    <mergeCell ref="CI11:CI13"/>
    <mergeCell ref="CJ11:CJ13"/>
    <mergeCell ref="CK11:CK13"/>
    <mergeCell ref="CL11:CL13"/>
    <mergeCell ref="CM11:CM13"/>
    <mergeCell ref="CN11:CN13"/>
    <mergeCell ref="CC11:CC13"/>
    <mergeCell ref="CD11:CD13"/>
    <mergeCell ref="CE11:CE13"/>
    <mergeCell ref="CF11:CF13"/>
    <mergeCell ref="CG11:CG13"/>
    <mergeCell ref="CH11:CH13"/>
    <mergeCell ref="BW11:BW13"/>
    <mergeCell ref="BX11:BX13"/>
    <mergeCell ref="BY11:BY13"/>
    <mergeCell ref="BZ11:BZ12"/>
    <mergeCell ref="CA11:CA12"/>
    <mergeCell ref="CB11:CB13"/>
    <mergeCell ref="BQ11:BQ13"/>
    <mergeCell ref="BR11:BR13"/>
    <mergeCell ref="BS11:BS13"/>
    <mergeCell ref="BT11:BT13"/>
    <mergeCell ref="BU11:BU12"/>
    <mergeCell ref="BV11:BV13"/>
    <mergeCell ref="BG11:BH11"/>
    <mergeCell ref="BI11:BJ11"/>
    <mergeCell ref="BK11:BL11"/>
    <mergeCell ref="BM11:BN11"/>
    <mergeCell ref="BO11:BO12"/>
    <mergeCell ref="BP11:BP12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BE10:BF10"/>
    <mergeCell ref="BG10:BH10"/>
    <mergeCell ref="BI10:BJ10"/>
    <mergeCell ref="BK10:BL10"/>
    <mergeCell ref="BM10:BN10"/>
    <mergeCell ref="A11:A13"/>
    <mergeCell ref="B11:B13"/>
    <mergeCell ref="E11:F11"/>
    <mergeCell ref="G11:H11"/>
    <mergeCell ref="I11:J11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CE9:CI9"/>
    <mergeCell ref="CJ9:CQ9"/>
    <mergeCell ref="E10:F10"/>
    <mergeCell ref="G10:H10"/>
    <mergeCell ref="I10:J10"/>
    <mergeCell ref="K10:L10"/>
    <mergeCell ref="M10:N10"/>
    <mergeCell ref="O10:P10"/>
    <mergeCell ref="Q10:R10"/>
    <mergeCell ref="S10:T10"/>
    <mergeCell ref="BI9:BJ9"/>
    <mergeCell ref="BK9:BL9"/>
    <mergeCell ref="BM9:BN9"/>
    <mergeCell ref="BO9:BT9"/>
    <mergeCell ref="BU9:BY9"/>
    <mergeCell ref="BZ9:CD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BO8:CM8"/>
    <mergeCell ref="CR8:CR10"/>
    <mergeCell ref="A9:A10"/>
    <mergeCell ref="B9:B10"/>
    <mergeCell ref="C9:C10"/>
    <mergeCell ref="D9:D10"/>
    <mergeCell ref="E9:F9"/>
    <mergeCell ref="G9:H9"/>
    <mergeCell ref="I9:J9"/>
    <mergeCell ref="K9:L9"/>
    <mergeCell ref="AW6:BA6"/>
    <mergeCell ref="BB6:BC6"/>
    <mergeCell ref="BD6:BJ6"/>
    <mergeCell ref="BK6:BL6"/>
    <mergeCell ref="AI7:AT7"/>
    <mergeCell ref="AU7:AV7"/>
    <mergeCell ref="AW7:BA7"/>
    <mergeCell ref="BB7:BC7"/>
    <mergeCell ref="BD7:BJ7"/>
    <mergeCell ref="BK7:BL7"/>
    <mergeCell ref="A6:D7"/>
    <mergeCell ref="E6:W7"/>
    <mergeCell ref="X6:AB7"/>
    <mergeCell ref="AC6:AH7"/>
    <mergeCell ref="AI6:AT6"/>
    <mergeCell ref="AU6:AV6"/>
    <mergeCell ref="A1:D4"/>
    <mergeCell ref="E1:AP2"/>
    <mergeCell ref="AQ1:AZ2"/>
    <mergeCell ref="BA1:BH2"/>
    <mergeCell ref="BI1:BN4"/>
    <mergeCell ref="E3:AH4"/>
    <mergeCell ref="AI3:AP4"/>
    <mergeCell ref="AQ3:AZ4"/>
    <mergeCell ref="BA3:BH4"/>
  </mergeCells>
  <conditionalFormatting sqref="AS52:AT1027">
    <cfRule type="expression" priority="685" dxfId="0" stopIfTrue="1">
      <formula>$AS$9="F"</formula>
    </cfRule>
  </conditionalFormatting>
  <conditionalFormatting sqref="E9:BN9">
    <cfRule type="containsText" priority="683" dxfId="0" operator="containsText" stopIfTrue="1" text="F">
      <formula>NOT(ISERROR(SEARCH("F",E9)))</formula>
    </cfRule>
    <cfRule type="containsText" priority="684" dxfId="0" operator="containsText" stopIfTrue="1" text="D">
      <formula>NOT(ISERROR(SEARCH("D",E9)))</formula>
    </cfRule>
  </conditionalFormatting>
  <conditionalFormatting sqref="E10:F10">
    <cfRule type="expression" priority="681" dxfId="0" stopIfTrue="1">
      <formula>$E$9="F"</formula>
    </cfRule>
    <cfRule type="expression" priority="682" dxfId="0" stopIfTrue="1">
      <formula>$E$9="D"</formula>
    </cfRule>
  </conditionalFormatting>
  <conditionalFormatting sqref="G10:H10">
    <cfRule type="expression" priority="679" dxfId="0" stopIfTrue="1">
      <formula>$G$9="F"</formula>
    </cfRule>
    <cfRule type="expression" priority="680" dxfId="0" stopIfTrue="1">
      <formula>$G$9="D"</formula>
    </cfRule>
  </conditionalFormatting>
  <conditionalFormatting sqref="K10:L10">
    <cfRule type="expression" priority="624" dxfId="0" stopIfTrue="1">
      <formula>$K$9="F"</formula>
    </cfRule>
    <cfRule type="expression" priority="678" dxfId="0" stopIfTrue="1">
      <formula>$K$9="D"</formula>
    </cfRule>
  </conditionalFormatting>
  <conditionalFormatting sqref="I10:J10">
    <cfRule type="expression" priority="625" dxfId="0" stopIfTrue="1">
      <formula>$I$9="F"</formula>
    </cfRule>
    <cfRule type="expression" priority="677" dxfId="0" stopIfTrue="1">
      <formula>$I$9="D"</formula>
    </cfRule>
  </conditionalFormatting>
  <conditionalFormatting sqref="M10:N10">
    <cfRule type="expression" priority="623" dxfId="0" stopIfTrue="1">
      <formula>$M$9="F"</formula>
    </cfRule>
    <cfRule type="expression" priority="676" dxfId="0" stopIfTrue="1">
      <formula>$M$9="D"</formula>
    </cfRule>
  </conditionalFormatting>
  <conditionalFormatting sqref="O10:P10">
    <cfRule type="expression" priority="622" dxfId="0" stopIfTrue="1">
      <formula>$O$9="F"</formula>
    </cfRule>
    <cfRule type="expression" priority="675" dxfId="0" stopIfTrue="1">
      <formula>$O$9="D"</formula>
    </cfRule>
  </conditionalFormatting>
  <conditionalFormatting sqref="Q10:R10">
    <cfRule type="expression" priority="674" dxfId="0" stopIfTrue="1">
      <formula>$Q$9="D"</formula>
    </cfRule>
  </conditionalFormatting>
  <conditionalFormatting sqref="S10:T10">
    <cfRule type="expression" priority="672" dxfId="0" stopIfTrue="1">
      <formula>$S$9="F"</formula>
    </cfRule>
    <cfRule type="expression" priority="673" dxfId="0" stopIfTrue="1">
      <formula>$S$9="D"</formula>
    </cfRule>
  </conditionalFormatting>
  <conditionalFormatting sqref="U10:V10">
    <cfRule type="expression" priority="670" dxfId="0" stopIfTrue="1">
      <formula>$U$9="F"</formula>
    </cfRule>
    <cfRule type="expression" priority="671" dxfId="0" stopIfTrue="1">
      <formula>$U$9="D"</formula>
    </cfRule>
  </conditionalFormatting>
  <conditionalFormatting sqref="W10:X10">
    <cfRule type="expression" priority="668" dxfId="0" stopIfTrue="1">
      <formula>$W$9="F"</formula>
    </cfRule>
    <cfRule type="expression" priority="669" dxfId="0" stopIfTrue="1">
      <formula>$W$9="D"</formula>
    </cfRule>
  </conditionalFormatting>
  <conditionalFormatting sqref="Y10:Z10">
    <cfRule type="expression" priority="666" dxfId="0" stopIfTrue="1">
      <formula>$Y$9="F"</formula>
    </cfRule>
    <cfRule type="expression" priority="667" dxfId="0" stopIfTrue="1">
      <formula>$Y$9="D"</formula>
    </cfRule>
  </conditionalFormatting>
  <conditionalFormatting sqref="AA10:AB10">
    <cfRule type="expression" priority="664" dxfId="0" stopIfTrue="1">
      <formula>$AA$9="F"</formula>
    </cfRule>
    <cfRule type="expression" priority="665" dxfId="0" stopIfTrue="1">
      <formula>$AA$9="D"</formula>
    </cfRule>
  </conditionalFormatting>
  <conditionalFormatting sqref="AC10:AD10">
    <cfRule type="expression" priority="662" dxfId="0" stopIfTrue="1">
      <formula>$AC$9="F"</formula>
    </cfRule>
    <cfRule type="expression" priority="663" dxfId="0" stopIfTrue="1">
      <formula>$AC$9="D"</formula>
    </cfRule>
  </conditionalFormatting>
  <conditionalFormatting sqref="AE10:AF10">
    <cfRule type="expression" priority="660" dxfId="0" stopIfTrue="1">
      <formula>$AE$9="F"</formula>
    </cfRule>
    <cfRule type="expression" priority="661" dxfId="0" stopIfTrue="1">
      <formula>$AE$9="D"</formula>
    </cfRule>
  </conditionalFormatting>
  <conditionalFormatting sqref="AG10:AH10">
    <cfRule type="expression" priority="658" dxfId="0" stopIfTrue="1">
      <formula>$AG$9="F"</formula>
    </cfRule>
    <cfRule type="expression" priority="659" dxfId="0" stopIfTrue="1">
      <formula>$AG$9="D"</formula>
    </cfRule>
  </conditionalFormatting>
  <conditionalFormatting sqref="AI10:AJ10">
    <cfRule type="expression" priority="656" dxfId="0" stopIfTrue="1">
      <formula>$AI$9="F"</formula>
    </cfRule>
    <cfRule type="expression" priority="657" dxfId="0" stopIfTrue="1">
      <formula>$AI$9="D"</formula>
    </cfRule>
  </conditionalFormatting>
  <conditionalFormatting sqref="AK10:AL10">
    <cfRule type="expression" priority="654" dxfId="0" stopIfTrue="1">
      <formula>$AK$9="F"</formula>
    </cfRule>
    <cfRule type="expression" priority="655" dxfId="0" stopIfTrue="1">
      <formula>$AK$9="D"</formula>
    </cfRule>
  </conditionalFormatting>
  <conditionalFormatting sqref="AM10:AN10">
    <cfRule type="expression" priority="652" dxfId="0" stopIfTrue="1">
      <formula>$AM$9="F"</formula>
    </cfRule>
    <cfRule type="expression" priority="653" dxfId="0" stopIfTrue="1">
      <formula>$AM$9="D"</formula>
    </cfRule>
  </conditionalFormatting>
  <conditionalFormatting sqref="AO10:AP10">
    <cfRule type="expression" priority="650" dxfId="0" stopIfTrue="1">
      <formula>$AO$9="F"</formula>
    </cfRule>
    <cfRule type="expression" priority="651" dxfId="0" stopIfTrue="1">
      <formula>$AO$9="D"</formula>
    </cfRule>
  </conditionalFormatting>
  <conditionalFormatting sqref="AQ10:AR10">
    <cfRule type="expression" priority="648" dxfId="0" stopIfTrue="1">
      <formula>$AQ$9="F"</formula>
    </cfRule>
    <cfRule type="expression" priority="649" dxfId="0" stopIfTrue="1">
      <formula>$AQ$9="D"</formula>
    </cfRule>
  </conditionalFormatting>
  <conditionalFormatting sqref="AS10:AT10">
    <cfRule type="expression" priority="646" dxfId="0" stopIfTrue="1">
      <formula>$AS$9="F"</formula>
    </cfRule>
    <cfRule type="expression" priority="647" dxfId="0" stopIfTrue="1">
      <formula>$AS$9="D"</formula>
    </cfRule>
  </conditionalFormatting>
  <conditionalFormatting sqref="AU10:AV10">
    <cfRule type="expression" priority="644" dxfId="0" stopIfTrue="1">
      <formula>$AU$9="F"</formula>
    </cfRule>
    <cfRule type="expression" priority="645" dxfId="0" stopIfTrue="1">
      <formula>$AU$9="D"</formula>
    </cfRule>
  </conditionalFormatting>
  <conditionalFormatting sqref="AW10:AX10">
    <cfRule type="expression" priority="642" dxfId="0" stopIfTrue="1">
      <formula>$AW$9="F"</formula>
    </cfRule>
    <cfRule type="expression" priority="643" dxfId="0" stopIfTrue="1">
      <formula>$AW$9="D"</formula>
    </cfRule>
  </conditionalFormatting>
  <conditionalFormatting sqref="AY10:AZ10">
    <cfRule type="expression" priority="640" dxfId="0" stopIfTrue="1">
      <formula>$AY$9="F"</formula>
    </cfRule>
    <cfRule type="expression" priority="641" dxfId="0" stopIfTrue="1">
      <formula>$AY$9="D"</formula>
    </cfRule>
  </conditionalFormatting>
  <conditionalFormatting sqref="BA10:BB10">
    <cfRule type="expression" priority="638" dxfId="0" stopIfTrue="1">
      <formula>$BA$9="F"</formula>
    </cfRule>
    <cfRule type="expression" priority="639" dxfId="0" stopIfTrue="1">
      <formula>$BA$9="D"</formula>
    </cfRule>
  </conditionalFormatting>
  <conditionalFormatting sqref="BC10:BD10">
    <cfRule type="expression" priority="636" dxfId="0" stopIfTrue="1">
      <formula>$BC$9="F"</formula>
    </cfRule>
    <cfRule type="expression" priority="637" dxfId="0" stopIfTrue="1">
      <formula>$BC$9="D"</formula>
    </cfRule>
  </conditionalFormatting>
  <conditionalFormatting sqref="BE10:BF10">
    <cfRule type="expression" priority="634" dxfId="0" stopIfTrue="1">
      <formula>$BE$9="F"</formula>
    </cfRule>
    <cfRule type="expression" priority="635" dxfId="0" stopIfTrue="1">
      <formula>$BE$9="D"</formula>
    </cfRule>
  </conditionalFormatting>
  <conditionalFormatting sqref="BG10:BH10">
    <cfRule type="expression" priority="632" dxfId="0" stopIfTrue="1">
      <formula>$BG$9="F"</formula>
    </cfRule>
    <cfRule type="expression" priority="633" dxfId="0" stopIfTrue="1">
      <formula>$BG$9="D"</formula>
    </cfRule>
  </conditionalFormatting>
  <conditionalFormatting sqref="BI10:BJ10">
    <cfRule type="expression" priority="630" dxfId="0" stopIfTrue="1">
      <formula>$BI$9="F"</formula>
    </cfRule>
    <cfRule type="expression" priority="631" dxfId="0" stopIfTrue="1">
      <formula>$BI$9="D"</formula>
    </cfRule>
  </conditionalFormatting>
  <conditionalFormatting sqref="BK10:BL10">
    <cfRule type="expression" priority="628" dxfId="0" stopIfTrue="1">
      <formula>$BK$9="F"</formula>
    </cfRule>
    <cfRule type="expression" priority="629" dxfId="0" stopIfTrue="1">
      <formula>$BK$9="D"</formula>
    </cfRule>
  </conditionalFormatting>
  <conditionalFormatting sqref="BM10:BN10">
    <cfRule type="expression" priority="626" dxfId="0" stopIfTrue="1">
      <formula>$BM$9="F"</formula>
    </cfRule>
    <cfRule type="expression" priority="627" dxfId="0" stopIfTrue="1">
      <formula>$BM$9="D"</formula>
    </cfRule>
  </conditionalFormatting>
  <conditionalFormatting sqref="Q10:R10">
    <cfRule type="expression" priority="621" dxfId="0" stopIfTrue="1">
      <formula>$Q$9="F"</formula>
    </cfRule>
  </conditionalFormatting>
  <conditionalFormatting sqref="G11:H13">
    <cfRule type="expression" priority="617" dxfId="0" stopIfTrue="1">
      <formula>$G$9="D"</formula>
    </cfRule>
    <cfRule type="expression" priority="620" dxfId="0" stopIfTrue="1">
      <formula>$G$9="F"</formula>
    </cfRule>
  </conditionalFormatting>
  <conditionalFormatting sqref="E11:F13">
    <cfRule type="expression" priority="618" dxfId="0" stopIfTrue="1">
      <formula>$E$9="D"</formula>
    </cfRule>
    <cfRule type="expression" priority="619" dxfId="0" stopIfTrue="1">
      <formula>$E$9="F"</formula>
    </cfRule>
  </conditionalFormatting>
  <conditionalFormatting sqref="K11:L13">
    <cfRule type="expression" priority="562" dxfId="0" stopIfTrue="1">
      <formula>$K$9="F"</formula>
    </cfRule>
    <cfRule type="expression" priority="616" dxfId="0" stopIfTrue="1">
      <formula>$K$9="D"</formula>
    </cfRule>
  </conditionalFormatting>
  <conditionalFormatting sqref="I11:J13">
    <cfRule type="expression" priority="563" dxfId="0" stopIfTrue="1">
      <formula>$I$9="F"</formula>
    </cfRule>
    <cfRule type="expression" priority="615" dxfId="0" stopIfTrue="1">
      <formula>$I$9="D"</formula>
    </cfRule>
  </conditionalFormatting>
  <conditionalFormatting sqref="M11:N13">
    <cfRule type="expression" priority="561" dxfId="0" stopIfTrue="1">
      <formula>$M$9="F"</formula>
    </cfRule>
    <cfRule type="expression" priority="614" dxfId="0" stopIfTrue="1">
      <formula>$M$9="D"</formula>
    </cfRule>
  </conditionalFormatting>
  <conditionalFormatting sqref="O11:P13">
    <cfRule type="expression" priority="560" dxfId="0" stopIfTrue="1">
      <formula>$O$9="F"</formula>
    </cfRule>
    <cfRule type="expression" priority="613" dxfId="0" stopIfTrue="1">
      <formula>$O$9="D"</formula>
    </cfRule>
  </conditionalFormatting>
  <conditionalFormatting sqref="Q11:R13">
    <cfRule type="expression" priority="612" dxfId="0" stopIfTrue="1">
      <formula>$Q$9="D"</formula>
    </cfRule>
  </conditionalFormatting>
  <conditionalFormatting sqref="S11:T13">
    <cfRule type="expression" priority="610" dxfId="0" stopIfTrue="1">
      <formula>$S$9="F"</formula>
    </cfRule>
    <cfRule type="expression" priority="611" dxfId="0" stopIfTrue="1">
      <formula>$S$9="D"</formula>
    </cfRule>
  </conditionalFormatting>
  <conditionalFormatting sqref="U11:V13">
    <cfRule type="expression" priority="608" dxfId="0" stopIfTrue="1">
      <formula>$U$9="F"</formula>
    </cfRule>
    <cfRule type="expression" priority="609" dxfId="0" stopIfTrue="1">
      <formula>$U$9="D"</formula>
    </cfRule>
  </conditionalFormatting>
  <conditionalFormatting sqref="W11:X13">
    <cfRule type="expression" priority="606" dxfId="0" stopIfTrue="1">
      <formula>$W$9="F"</formula>
    </cfRule>
    <cfRule type="expression" priority="607" dxfId="0" stopIfTrue="1">
      <formula>$W$9="D"</formula>
    </cfRule>
  </conditionalFormatting>
  <conditionalFormatting sqref="Y11:Z13">
    <cfRule type="expression" priority="604" dxfId="0" stopIfTrue="1">
      <formula>$Y$9="F"</formula>
    </cfRule>
    <cfRule type="expression" priority="605" dxfId="0" stopIfTrue="1">
      <formula>$Y$9="D"</formula>
    </cfRule>
  </conditionalFormatting>
  <conditionalFormatting sqref="AA11:AB13">
    <cfRule type="expression" priority="602" dxfId="0" stopIfTrue="1">
      <formula>$AA$9="F"</formula>
    </cfRule>
    <cfRule type="expression" priority="603" dxfId="0" stopIfTrue="1">
      <formula>$AA$9="D"</formula>
    </cfRule>
  </conditionalFormatting>
  <conditionalFormatting sqref="AC11:AD13">
    <cfRule type="expression" priority="600" dxfId="0" stopIfTrue="1">
      <formula>$AC$9="F"</formula>
    </cfRule>
    <cfRule type="expression" priority="601" dxfId="0" stopIfTrue="1">
      <formula>$AC$9="D"</formula>
    </cfRule>
  </conditionalFormatting>
  <conditionalFormatting sqref="AE11:AF13">
    <cfRule type="expression" priority="598" dxfId="0" stopIfTrue="1">
      <formula>$AE$9="F"</formula>
    </cfRule>
    <cfRule type="expression" priority="599" dxfId="0" stopIfTrue="1">
      <formula>$AE$9="D"</formula>
    </cfRule>
  </conditionalFormatting>
  <conditionalFormatting sqref="AG11:AH13">
    <cfRule type="expression" priority="596" dxfId="0" stopIfTrue="1">
      <formula>$AG$9="F"</formula>
    </cfRule>
    <cfRule type="expression" priority="597" dxfId="0" stopIfTrue="1">
      <formula>$AG$9="D"</formula>
    </cfRule>
  </conditionalFormatting>
  <conditionalFormatting sqref="AI11:AJ13">
    <cfRule type="expression" priority="594" dxfId="0" stopIfTrue="1">
      <formula>$AI$9="F"</formula>
    </cfRule>
    <cfRule type="expression" priority="595" dxfId="0" stopIfTrue="1">
      <formula>$AI$9="D"</formula>
    </cfRule>
  </conditionalFormatting>
  <conditionalFormatting sqref="AK11:AL13">
    <cfRule type="expression" priority="592" dxfId="0" stopIfTrue="1">
      <formula>$AK$9="F"</formula>
    </cfRule>
    <cfRule type="expression" priority="593" dxfId="0" stopIfTrue="1">
      <formula>$AK$9="D"</formula>
    </cfRule>
  </conditionalFormatting>
  <conditionalFormatting sqref="AM11:AN13">
    <cfRule type="expression" priority="590" dxfId="0" stopIfTrue="1">
      <formula>$AM$9="F"</formula>
    </cfRule>
    <cfRule type="expression" priority="591" dxfId="0" stopIfTrue="1">
      <formula>$AM$9="D"</formula>
    </cfRule>
  </conditionalFormatting>
  <conditionalFormatting sqref="AO11:AP13">
    <cfRule type="expression" priority="588" dxfId="0" stopIfTrue="1">
      <formula>$AO$9="F"</formula>
    </cfRule>
    <cfRule type="expression" priority="589" dxfId="0" stopIfTrue="1">
      <formula>$AO$9="D"</formula>
    </cfRule>
  </conditionalFormatting>
  <conditionalFormatting sqref="AQ11:AR13">
    <cfRule type="expression" priority="586" dxfId="0" stopIfTrue="1">
      <formula>$AQ$9="F"</formula>
    </cfRule>
    <cfRule type="expression" priority="587" dxfId="0" stopIfTrue="1">
      <formula>$AQ$9="D"</formula>
    </cfRule>
  </conditionalFormatting>
  <conditionalFormatting sqref="AS11:AT13">
    <cfRule type="expression" priority="584" dxfId="0" stopIfTrue="1">
      <formula>$AS$9="F"</formula>
    </cfRule>
    <cfRule type="expression" priority="585" dxfId="0" stopIfTrue="1">
      <formula>$AS$9="D"</formula>
    </cfRule>
  </conditionalFormatting>
  <conditionalFormatting sqref="AU11:AV13">
    <cfRule type="expression" priority="582" dxfId="0" stopIfTrue="1">
      <formula>$AU$9="F"</formula>
    </cfRule>
    <cfRule type="expression" priority="583" dxfId="0" stopIfTrue="1">
      <formula>$AU$9="D"</formula>
    </cfRule>
  </conditionalFormatting>
  <conditionalFormatting sqref="AW11:AX13">
    <cfRule type="expression" priority="580" dxfId="0" stopIfTrue="1">
      <formula>$AW$9="F"</formula>
    </cfRule>
    <cfRule type="expression" priority="581" dxfId="0" stopIfTrue="1">
      <formula>$AW$9="D"</formula>
    </cfRule>
  </conditionalFormatting>
  <conditionalFormatting sqref="AY11:AZ13">
    <cfRule type="expression" priority="578" dxfId="0" stopIfTrue="1">
      <formula>$AY$9="F"</formula>
    </cfRule>
    <cfRule type="expression" priority="579" dxfId="0" stopIfTrue="1">
      <formula>$AY$9="D"</formula>
    </cfRule>
  </conditionalFormatting>
  <conditionalFormatting sqref="BA11:BB13">
    <cfRule type="expression" priority="576" dxfId="0" stopIfTrue="1">
      <formula>$BA$9="F"</formula>
    </cfRule>
    <cfRule type="expression" priority="577" dxfId="0" stopIfTrue="1">
      <formula>$BA$9="D"</formula>
    </cfRule>
  </conditionalFormatting>
  <conditionalFormatting sqref="BC11:BD13">
    <cfRule type="expression" priority="574" dxfId="0" stopIfTrue="1">
      <formula>$BC$9="F"</formula>
    </cfRule>
    <cfRule type="expression" priority="575" dxfId="0" stopIfTrue="1">
      <formula>$BC$9="D"</formula>
    </cfRule>
  </conditionalFormatting>
  <conditionalFormatting sqref="BE11:BF13">
    <cfRule type="expression" priority="572" dxfId="0" stopIfTrue="1">
      <formula>$BE$9="F"</formula>
    </cfRule>
    <cfRule type="expression" priority="573" dxfId="0" stopIfTrue="1">
      <formula>$BE$9="D"</formula>
    </cfRule>
  </conditionalFormatting>
  <conditionalFormatting sqref="BG11:BH13">
    <cfRule type="expression" priority="570" dxfId="0" stopIfTrue="1">
      <formula>$BG$9="F"</formula>
    </cfRule>
    <cfRule type="expression" priority="571" dxfId="0" stopIfTrue="1">
      <formula>$BG$9="D"</formula>
    </cfRule>
  </conditionalFormatting>
  <conditionalFormatting sqref="BI11:BJ13">
    <cfRule type="expression" priority="568" dxfId="0" stopIfTrue="1">
      <formula>$BI$9="F"</formula>
    </cfRule>
    <cfRule type="expression" priority="569" dxfId="0" stopIfTrue="1">
      <formula>$BI$9="D"</formula>
    </cfRule>
  </conditionalFormatting>
  <conditionalFormatting sqref="BK11:BL13">
    <cfRule type="expression" priority="566" dxfId="0" stopIfTrue="1">
      <formula>$BK$9="F"</formula>
    </cfRule>
    <cfRule type="expression" priority="567" dxfId="0" stopIfTrue="1">
      <formula>$BK$9="D"</formula>
    </cfRule>
  </conditionalFormatting>
  <conditionalFormatting sqref="BM11:BN13">
    <cfRule type="expression" priority="564" dxfId="0" stopIfTrue="1">
      <formula>$BM$9="F"</formula>
    </cfRule>
    <cfRule type="expression" priority="565" dxfId="0" stopIfTrue="1">
      <formula>$BM$9="D"</formula>
    </cfRule>
  </conditionalFormatting>
  <conditionalFormatting sqref="Q11:R13">
    <cfRule type="expression" priority="559" dxfId="0" stopIfTrue="1">
      <formula>$Q$9="F"</formula>
    </cfRule>
  </conditionalFormatting>
  <conditionalFormatting sqref="G38:H40">
    <cfRule type="expression" priority="555" dxfId="0" stopIfTrue="1">
      <formula>$G$9="D"</formula>
    </cfRule>
    <cfRule type="expression" priority="558" dxfId="0" stopIfTrue="1">
      <formula>$G$9="F"</formula>
    </cfRule>
  </conditionalFormatting>
  <conditionalFormatting sqref="E38:F40">
    <cfRule type="expression" priority="556" dxfId="0" stopIfTrue="1">
      <formula>$E$9="D"</formula>
    </cfRule>
    <cfRule type="expression" priority="557" dxfId="0" stopIfTrue="1">
      <formula>$E$9="F"</formula>
    </cfRule>
  </conditionalFormatting>
  <conditionalFormatting sqref="K38:L40">
    <cfRule type="expression" priority="500" dxfId="0" stopIfTrue="1">
      <formula>$K$9="F"</formula>
    </cfRule>
    <cfRule type="expression" priority="554" dxfId="0" stopIfTrue="1">
      <formula>$K$9="D"</formula>
    </cfRule>
  </conditionalFormatting>
  <conditionalFormatting sqref="I38:J40">
    <cfRule type="expression" priority="501" dxfId="0" stopIfTrue="1">
      <formula>$I$9="F"</formula>
    </cfRule>
    <cfRule type="expression" priority="553" dxfId="0" stopIfTrue="1">
      <formula>$I$9="D"</formula>
    </cfRule>
  </conditionalFormatting>
  <conditionalFormatting sqref="M38:N40">
    <cfRule type="expression" priority="499" dxfId="0" stopIfTrue="1">
      <formula>$M$9="F"</formula>
    </cfRule>
    <cfRule type="expression" priority="552" dxfId="0" stopIfTrue="1">
      <formula>$M$9="D"</formula>
    </cfRule>
  </conditionalFormatting>
  <conditionalFormatting sqref="O38:P40">
    <cfRule type="expression" priority="498" dxfId="0" stopIfTrue="1">
      <formula>$O$9="F"</formula>
    </cfRule>
    <cfRule type="expression" priority="551" dxfId="0" stopIfTrue="1">
      <formula>$O$9="D"</formula>
    </cfRule>
  </conditionalFormatting>
  <conditionalFormatting sqref="Q38:R40">
    <cfRule type="expression" priority="550" dxfId="0" stopIfTrue="1">
      <formula>$Q$9="D"</formula>
    </cfRule>
  </conditionalFormatting>
  <conditionalFormatting sqref="S38:T40">
    <cfRule type="expression" priority="548" dxfId="0" stopIfTrue="1">
      <formula>$S$9="F"</formula>
    </cfRule>
    <cfRule type="expression" priority="549" dxfId="0" stopIfTrue="1">
      <formula>$S$9="D"</formula>
    </cfRule>
  </conditionalFormatting>
  <conditionalFormatting sqref="U38:V40">
    <cfRule type="expression" priority="546" dxfId="0" stopIfTrue="1">
      <formula>$U$9="F"</formula>
    </cfRule>
    <cfRule type="expression" priority="547" dxfId="0" stopIfTrue="1">
      <formula>$U$9="D"</formula>
    </cfRule>
  </conditionalFormatting>
  <conditionalFormatting sqref="W38:X40">
    <cfRule type="expression" priority="544" dxfId="0" stopIfTrue="1">
      <formula>$W$9="F"</formula>
    </cfRule>
    <cfRule type="expression" priority="545" dxfId="0" stopIfTrue="1">
      <formula>$W$9="D"</formula>
    </cfRule>
  </conditionalFormatting>
  <conditionalFormatting sqref="Y38:Z40">
    <cfRule type="expression" priority="542" dxfId="0" stopIfTrue="1">
      <formula>$Y$9="F"</formula>
    </cfRule>
    <cfRule type="expression" priority="543" dxfId="0" stopIfTrue="1">
      <formula>$Y$9="D"</formula>
    </cfRule>
  </conditionalFormatting>
  <conditionalFormatting sqref="AA38:AB40">
    <cfRule type="expression" priority="540" dxfId="0" stopIfTrue="1">
      <formula>$AA$9="F"</formula>
    </cfRule>
    <cfRule type="expression" priority="541" dxfId="0" stopIfTrue="1">
      <formula>$AA$9="D"</formula>
    </cfRule>
  </conditionalFormatting>
  <conditionalFormatting sqref="AC38:AD40">
    <cfRule type="expression" priority="538" dxfId="0" stopIfTrue="1">
      <formula>$AC$9="F"</formula>
    </cfRule>
    <cfRule type="expression" priority="539" dxfId="0" stopIfTrue="1">
      <formula>$AC$9="D"</formula>
    </cfRule>
  </conditionalFormatting>
  <conditionalFormatting sqref="AE38:AF40">
    <cfRule type="expression" priority="536" dxfId="0" stopIfTrue="1">
      <formula>$AE$9="F"</formula>
    </cfRule>
    <cfRule type="expression" priority="537" dxfId="0" stopIfTrue="1">
      <formula>$AE$9="D"</formula>
    </cfRule>
  </conditionalFormatting>
  <conditionalFormatting sqref="AG38:AH40">
    <cfRule type="expression" priority="534" dxfId="0" stopIfTrue="1">
      <formula>$AG$9="F"</formula>
    </cfRule>
    <cfRule type="expression" priority="535" dxfId="0" stopIfTrue="1">
      <formula>$AG$9="D"</formula>
    </cfRule>
  </conditionalFormatting>
  <conditionalFormatting sqref="AI38:AJ40">
    <cfRule type="expression" priority="532" dxfId="0" stopIfTrue="1">
      <formula>$AI$9="F"</formula>
    </cfRule>
    <cfRule type="expression" priority="533" dxfId="0" stopIfTrue="1">
      <formula>$AI$9="D"</formula>
    </cfRule>
  </conditionalFormatting>
  <conditionalFormatting sqref="AK38:AL40">
    <cfRule type="expression" priority="530" dxfId="0" stopIfTrue="1">
      <formula>$AK$9="F"</formula>
    </cfRule>
    <cfRule type="expression" priority="531" dxfId="0" stopIfTrue="1">
      <formula>$AK$9="D"</formula>
    </cfRule>
  </conditionalFormatting>
  <conditionalFormatting sqref="AM38:AN40">
    <cfRule type="expression" priority="528" dxfId="0" stopIfTrue="1">
      <formula>$AM$9="F"</formula>
    </cfRule>
    <cfRule type="expression" priority="529" dxfId="0" stopIfTrue="1">
      <formula>$AM$9="D"</formula>
    </cfRule>
  </conditionalFormatting>
  <conditionalFormatting sqref="AO38:AP40">
    <cfRule type="expression" priority="526" dxfId="0" stopIfTrue="1">
      <formula>$AO$9="F"</formula>
    </cfRule>
    <cfRule type="expression" priority="527" dxfId="0" stopIfTrue="1">
      <formula>$AO$9="D"</formula>
    </cfRule>
  </conditionalFormatting>
  <conditionalFormatting sqref="AQ38:AR40">
    <cfRule type="expression" priority="524" dxfId="0" stopIfTrue="1">
      <formula>$AQ$9="F"</formula>
    </cfRule>
    <cfRule type="expression" priority="525" dxfId="0" stopIfTrue="1">
      <formula>$AQ$9="D"</formula>
    </cfRule>
  </conditionalFormatting>
  <conditionalFormatting sqref="AS38:AT40">
    <cfRule type="expression" priority="522" dxfId="0" stopIfTrue="1">
      <formula>$AS$9="F"</formula>
    </cfRule>
    <cfRule type="expression" priority="523" dxfId="0" stopIfTrue="1">
      <formula>$AS$9="D"</formula>
    </cfRule>
  </conditionalFormatting>
  <conditionalFormatting sqref="AU38:AV40">
    <cfRule type="expression" priority="520" dxfId="0" stopIfTrue="1">
      <formula>$AU$9="F"</formula>
    </cfRule>
    <cfRule type="expression" priority="521" dxfId="0" stopIfTrue="1">
      <formula>$AU$9="D"</formula>
    </cfRule>
  </conditionalFormatting>
  <conditionalFormatting sqref="AW38:AX40">
    <cfRule type="expression" priority="518" dxfId="0" stopIfTrue="1">
      <formula>$AW$9="F"</formula>
    </cfRule>
    <cfRule type="expression" priority="519" dxfId="0" stopIfTrue="1">
      <formula>$AW$9="D"</formula>
    </cfRule>
  </conditionalFormatting>
  <conditionalFormatting sqref="AY38:AZ40">
    <cfRule type="expression" priority="516" dxfId="0" stopIfTrue="1">
      <formula>$AY$9="F"</formula>
    </cfRule>
    <cfRule type="expression" priority="517" dxfId="0" stopIfTrue="1">
      <formula>$AY$9="D"</formula>
    </cfRule>
  </conditionalFormatting>
  <conditionalFormatting sqref="BA38:BB40">
    <cfRule type="expression" priority="514" dxfId="0" stopIfTrue="1">
      <formula>$BA$9="F"</formula>
    </cfRule>
    <cfRule type="expression" priority="515" dxfId="0" stopIfTrue="1">
      <formula>$BA$9="D"</formula>
    </cfRule>
  </conditionalFormatting>
  <conditionalFormatting sqref="BC38:BD40">
    <cfRule type="expression" priority="512" dxfId="0" stopIfTrue="1">
      <formula>$BC$9="F"</formula>
    </cfRule>
    <cfRule type="expression" priority="513" dxfId="0" stopIfTrue="1">
      <formula>$BC$9="D"</formula>
    </cfRule>
  </conditionalFormatting>
  <conditionalFormatting sqref="BE38:BF40">
    <cfRule type="expression" priority="510" dxfId="0" stopIfTrue="1">
      <formula>$BE$9="F"</formula>
    </cfRule>
    <cfRule type="expression" priority="511" dxfId="0" stopIfTrue="1">
      <formula>$BE$9="D"</formula>
    </cfRule>
  </conditionalFormatting>
  <conditionalFormatting sqref="BG38:BH40">
    <cfRule type="expression" priority="508" dxfId="0" stopIfTrue="1">
      <formula>$BG$9="F"</formula>
    </cfRule>
    <cfRule type="expression" priority="509" dxfId="0" stopIfTrue="1">
      <formula>$BG$9="D"</formula>
    </cfRule>
  </conditionalFormatting>
  <conditionalFormatting sqref="BI38:BJ40">
    <cfRule type="expression" priority="506" dxfId="0" stopIfTrue="1">
      <formula>$BI$9="F"</formula>
    </cfRule>
    <cfRule type="expression" priority="507" dxfId="0" stopIfTrue="1">
      <formula>$BI$9="D"</formula>
    </cfRule>
  </conditionalFormatting>
  <conditionalFormatting sqref="BK38:BL40">
    <cfRule type="expression" priority="504" dxfId="0" stopIfTrue="1">
      <formula>$BK$9="F"</formula>
    </cfRule>
    <cfRule type="expression" priority="505" dxfId="0" stopIfTrue="1">
      <formula>$BK$9="D"</formula>
    </cfRule>
  </conditionalFormatting>
  <conditionalFormatting sqref="BM38:BN40">
    <cfRule type="expression" priority="502" dxfId="0" stopIfTrue="1">
      <formula>$BM$9="F"</formula>
    </cfRule>
    <cfRule type="expression" priority="503" dxfId="0" stopIfTrue="1">
      <formula>$BM$9="D"</formula>
    </cfRule>
  </conditionalFormatting>
  <conditionalFormatting sqref="Q38:R40">
    <cfRule type="expression" priority="497" dxfId="0" stopIfTrue="1">
      <formula>$Q$9="F"</formula>
    </cfRule>
  </conditionalFormatting>
  <conditionalFormatting sqref="G35:H37">
    <cfRule type="expression" priority="493" dxfId="0" stopIfTrue="1">
      <formula>$G$9="D"</formula>
    </cfRule>
    <cfRule type="expression" priority="496" dxfId="0" stopIfTrue="1">
      <formula>$G$9="F"</formula>
    </cfRule>
  </conditionalFormatting>
  <conditionalFormatting sqref="E35:F37">
    <cfRule type="expression" priority="494" dxfId="0" stopIfTrue="1">
      <formula>$E$9="D"</formula>
    </cfRule>
    <cfRule type="expression" priority="495" dxfId="0" stopIfTrue="1">
      <formula>$E$9="F"</formula>
    </cfRule>
  </conditionalFormatting>
  <conditionalFormatting sqref="K35:L37">
    <cfRule type="expression" priority="438" dxfId="0" stopIfTrue="1">
      <formula>$K$9="F"</formula>
    </cfRule>
    <cfRule type="expression" priority="492" dxfId="0" stopIfTrue="1">
      <formula>$K$9="D"</formula>
    </cfRule>
  </conditionalFormatting>
  <conditionalFormatting sqref="I35:J37">
    <cfRule type="expression" priority="439" dxfId="0" stopIfTrue="1">
      <formula>$I$9="F"</formula>
    </cfRule>
    <cfRule type="expression" priority="491" dxfId="0" stopIfTrue="1">
      <formula>$I$9="D"</formula>
    </cfRule>
  </conditionalFormatting>
  <conditionalFormatting sqref="M35:N37">
    <cfRule type="expression" priority="437" dxfId="0" stopIfTrue="1">
      <formula>$M$9="F"</formula>
    </cfRule>
    <cfRule type="expression" priority="490" dxfId="0" stopIfTrue="1">
      <formula>$M$9="D"</formula>
    </cfRule>
  </conditionalFormatting>
  <conditionalFormatting sqref="O35:P37">
    <cfRule type="expression" priority="436" dxfId="0" stopIfTrue="1">
      <formula>$O$9="F"</formula>
    </cfRule>
    <cfRule type="expression" priority="489" dxfId="0" stopIfTrue="1">
      <formula>$O$9="D"</formula>
    </cfRule>
  </conditionalFormatting>
  <conditionalFormatting sqref="Q35:R37">
    <cfRule type="expression" priority="488" dxfId="0" stopIfTrue="1">
      <formula>$Q$9="D"</formula>
    </cfRule>
  </conditionalFormatting>
  <conditionalFormatting sqref="S35:T37">
    <cfRule type="expression" priority="486" dxfId="0" stopIfTrue="1">
      <formula>$S$9="F"</formula>
    </cfRule>
    <cfRule type="expression" priority="487" dxfId="0" stopIfTrue="1">
      <formula>$S$9="D"</formula>
    </cfRule>
  </conditionalFormatting>
  <conditionalFormatting sqref="U35:V37">
    <cfRule type="expression" priority="484" dxfId="0" stopIfTrue="1">
      <formula>$U$9="F"</formula>
    </cfRule>
    <cfRule type="expression" priority="485" dxfId="0" stopIfTrue="1">
      <formula>$U$9="D"</formula>
    </cfRule>
  </conditionalFormatting>
  <conditionalFormatting sqref="W35:X37">
    <cfRule type="expression" priority="482" dxfId="0" stopIfTrue="1">
      <formula>$W$9="F"</formula>
    </cfRule>
    <cfRule type="expression" priority="483" dxfId="0" stopIfTrue="1">
      <formula>$W$9="D"</formula>
    </cfRule>
  </conditionalFormatting>
  <conditionalFormatting sqref="Y35:Z37">
    <cfRule type="expression" priority="480" dxfId="0" stopIfTrue="1">
      <formula>$Y$9="F"</formula>
    </cfRule>
    <cfRule type="expression" priority="481" dxfId="0" stopIfTrue="1">
      <formula>$Y$9="D"</formula>
    </cfRule>
  </conditionalFormatting>
  <conditionalFormatting sqref="AA35:AB37">
    <cfRule type="expression" priority="478" dxfId="0" stopIfTrue="1">
      <formula>$AA$9="F"</formula>
    </cfRule>
    <cfRule type="expression" priority="479" dxfId="0" stopIfTrue="1">
      <formula>$AA$9="D"</formula>
    </cfRule>
  </conditionalFormatting>
  <conditionalFormatting sqref="AC35:AD37">
    <cfRule type="expression" priority="476" dxfId="0" stopIfTrue="1">
      <formula>$AC$9="F"</formula>
    </cfRule>
    <cfRule type="expression" priority="477" dxfId="0" stopIfTrue="1">
      <formula>$AC$9="D"</formula>
    </cfRule>
  </conditionalFormatting>
  <conditionalFormatting sqref="AE35:AF37">
    <cfRule type="expression" priority="474" dxfId="0" stopIfTrue="1">
      <formula>$AE$9="F"</formula>
    </cfRule>
    <cfRule type="expression" priority="475" dxfId="0" stopIfTrue="1">
      <formula>$AE$9="D"</formula>
    </cfRule>
  </conditionalFormatting>
  <conditionalFormatting sqref="AG35:AH37">
    <cfRule type="expression" priority="472" dxfId="0" stopIfTrue="1">
      <formula>$AG$9="F"</formula>
    </cfRule>
    <cfRule type="expression" priority="473" dxfId="0" stopIfTrue="1">
      <formula>$AG$9="D"</formula>
    </cfRule>
  </conditionalFormatting>
  <conditionalFormatting sqref="AI35:AJ37">
    <cfRule type="expression" priority="470" dxfId="0" stopIfTrue="1">
      <formula>$AI$9="F"</formula>
    </cfRule>
    <cfRule type="expression" priority="471" dxfId="0" stopIfTrue="1">
      <formula>$AI$9="D"</formula>
    </cfRule>
  </conditionalFormatting>
  <conditionalFormatting sqref="AK35:AL37">
    <cfRule type="expression" priority="468" dxfId="0" stopIfTrue="1">
      <formula>$AK$9="F"</formula>
    </cfRule>
    <cfRule type="expression" priority="469" dxfId="0" stopIfTrue="1">
      <formula>$AK$9="D"</formula>
    </cfRule>
  </conditionalFormatting>
  <conditionalFormatting sqref="AM35:AN37">
    <cfRule type="expression" priority="466" dxfId="0" stopIfTrue="1">
      <formula>$AM$9="F"</formula>
    </cfRule>
    <cfRule type="expression" priority="467" dxfId="0" stopIfTrue="1">
      <formula>$AM$9="D"</formula>
    </cfRule>
  </conditionalFormatting>
  <conditionalFormatting sqref="AO35:AP37">
    <cfRule type="expression" priority="464" dxfId="0" stopIfTrue="1">
      <formula>$AO$9="F"</formula>
    </cfRule>
    <cfRule type="expression" priority="465" dxfId="0" stopIfTrue="1">
      <formula>$AO$9="D"</formula>
    </cfRule>
  </conditionalFormatting>
  <conditionalFormatting sqref="AQ35:AR37">
    <cfRule type="expression" priority="462" dxfId="0" stopIfTrue="1">
      <formula>$AQ$9="F"</formula>
    </cfRule>
    <cfRule type="expression" priority="463" dxfId="0" stopIfTrue="1">
      <formula>$AQ$9="D"</formula>
    </cfRule>
  </conditionalFormatting>
  <conditionalFormatting sqref="AS35:AT37">
    <cfRule type="expression" priority="460" dxfId="0" stopIfTrue="1">
      <formula>$AS$9="F"</formula>
    </cfRule>
    <cfRule type="expression" priority="461" dxfId="0" stopIfTrue="1">
      <formula>$AS$9="D"</formula>
    </cfRule>
  </conditionalFormatting>
  <conditionalFormatting sqref="AU35:AV37">
    <cfRule type="expression" priority="458" dxfId="0" stopIfTrue="1">
      <formula>$AU$9="F"</formula>
    </cfRule>
    <cfRule type="expression" priority="459" dxfId="0" stopIfTrue="1">
      <formula>$AU$9="D"</formula>
    </cfRule>
  </conditionalFormatting>
  <conditionalFormatting sqref="AW35:AX37">
    <cfRule type="expression" priority="456" dxfId="0" stopIfTrue="1">
      <formula>$AW$9="F"</formula>
    </cfRule>
    <cfRule type="expression" priority="457" dxfId="0" stopIfTrue="1">
      <formula>$AW$9="D"</formula>
    </cfRule>
  </conditionalFormatting>
  <conditionalFormatting sqref="AY35:AZ37">
    <cfRule type="expression" priority="454" dxfId="0" stopIfTrue="1">
      <formula>$AY$9="F"</formula>
    </cfRule>
    <cfRule type="expression" priority="455" dxfId="0" stopIfTrue="1">
      <formula>$AY$9="D"</formula>
    </cfRule>
  </conditionalFormatting>
  <conditionalFormatting sqref="BA35:BB37">
    <cfRule type="expression" priority="452" dxfId="0" stopIfTrue="1">
      <formula>$BA$9="F"</formula>
    </cfRule>
    <cfRule type="expression" priority="453" dxfId="0" stopIfTrue="1">
      <formula>$BA$9="D"</formula>
    </cfRule>
  </conditionalFormatting>
  <conditionalFormatting sqref="BC35:BD37">
    <cfRule type="expression" priority="450" dxfId="0" stopIfTrue="1">
      <formula>$BC$9="F"</formula>
    </cfRule>
    <cfRule type="expression" priority="451" dxfId="0" stopIfTrue="1">
      <formula>$BC$9="D"</formula>
    </cfRule>
  </conditionalFormatting>
  <conditionalFormatting sqref="BE35:BF37">
    <cfRule type="expression" priority="448" dxfId="0" stopIfTrue="1">
      <formula>$BE$9="F"</formula>
    </cfRule>
    <cfRule type="expression" priority="449" dxfId="0" stopIfTrue="1">
      <formula>$BE$9="D"</formula>
    </cfRule>
  </conditionalFormatting>
  <conditionalFormatting sqref="BG35:BH37">
    <cfRule type="expression" priority="446" dxfId="0" stopIfTrue="1">
      <formula>$BG$9="F"</formula>
    </cfRule>
    <cfRule type="expression" priority="447" dxfId="0" stopIfTrue="1">
      <formula>$BG$9="D"</formula>
    </cfRule>
  </conditionalFormatting>
  <conditionalFormatting sqref="BI35:BJ37">
    <cfRule type="expression" priority="444" dxfId="0" stopIfTrue="1">
      <formula>$BI$9="F"</formula>
    </cfRule>
    <cfRule type="expression" priority="445" dxfId="0" stopIfTrue="1">
      <formula>$BI$9="D"</formula>
    </cfRule>
  </conditionalFormatting>
  <conditionalFormatting sqref="BK35:BL37">
    <cfRule type="expression" priority="442" dxfId="0" stopIfTrue="1">
      <formula>$BK$9="F"</formula>
    </cfRule>
    <cfRule type="expression" priority="443" dxfId="0" stopIfTrue="1">
      <formula>$BK$9="D"</formula>
    </cfRule>
  </conditionalFormatting>
  <conditionalFormatting sqref="BM35:BN37">
    <cfRule type="expression" priority="440" dxfId="0" stopIfTrue="1">
      <formula>$BM$9="F"</formula>
    </cfRule>
    <cfRule type="expression" priority="441" dxfId="0" stopIfTrue="1">
      <formula>$BM$9="D"</formula>
    </cfRule>
  </conditionalFormatting>
  <conditionalFormatting sqref="Q35:R37">
    <cfRule type="expression" priority="435" dxfId="0" stopIfTrue="1">
      <formula>$Q$9="F"</formula>
    </cfRule>
  </conditionalFormatting>
  <conditionalFormatting sqref="G14:H16">
    <cfRule type="expression" priority="431" dxfId="0" stopIfTrue="1">
      <formula>$G$9="D"</formula>
    </cfRule>
    <cfRule type="expression" priority="434" dxfId="0" stopIfTrue="1">
      <formula>$G$9="F"</formula>
    </cfRule>
  </conditionalFormatting>
  <conditionalFormatting sqref="E14:F16">
    <cfRule type="expression" priority="432" dxfId="0" stopIfTrue="1">
      <formula>$E$9="D"</formula>
    </cfRule>
    <cfRule type="expression" priority="433" dxfId="0" stopIfTrue="1">
      <formula>$E$9="F"</formula>
    </cfRule>
  </conditionalFormatting>
  <conditionalFormatting sqref="K14:L16">
    <cfRule type="expression" priority="376" dxfId="0" stopIfTrue="1">
      <formula>$K$9="F"</formula>
    </cfRule>
    <cfRule type="expression" priority="430" dxfId="0" stopIfTrue="1">
      <formula>$K$9="D"</formula>
    </cfRule>
  </conditionalFormatting>
  <conditionalFormatting sqref="I14:J16">
    <cfRule type="expression" priority="377" dxfId="0" stopIfTrue="1">
      <formula>$I$9="F"</formula>
    </cfRule>
    <cfRule type="expression" priority="429" dxfId="0" stopIfTrue="1">
      <formula>$I$9="D"</formula>
    </cfRule>
  </conditionalFormatting>
  <conditionalFormatting sqref="M14:N16">
    <cfRule type="expression" priority="375" dxfId="0" stopIfTrue="1">
      <formula>$M$9="F"</formula>
    </cfRule>
    <cfRule type="expression" priority="428" dxfId="0" stopIfTrue="1">
      <formula>$M$9="D"</formula>
    </cfRule>
  </conditionalFormatting>
  <conditionalFormatting sqref="O14:P16">
    <cfRule type="expression" priority="374" dxfId="0" stopIfTrue="1">
      <formula>$O$9="F"</formula>
    </cfRule>
    <cfRule type="expression" priority="427" dxfId="0" stopIfTrue="1">
      <formula>$O$9="D"</formula>
    </cfRule>
  </conditionalFormatting>
  <conditionalFormatting sqref="Q14:R16">
    <cfRule type="expression" priority="426" dxfId="0" stopIfTrue="1">
      <formula>$Q$9="D"</formula>
    </cfRule>
  </conditionalFormatting>
  <conditionalFormatting sqref="S14:T16">
    <cfRule type="expression" priority="424" dxfId="0" stopIfTrue="1">
      <formula>$S$9="F"</formula>
    </cfRule>
    <cfRule type="expression" priority="425" dxfId="0" stopIfTrue="1">
      <formula>$S$9="D"</formula>
    </cfRule>
  </conditionalFormatting>
  <conditionalFormatting sqref="U14:V16">
    <cfRule type="expression" priority="422" dxfId="0" stopIfTrue="1">
      <formula>$U$9="F"</formula>
    </cfRule>
    <cfRule type="expression" priority="423" dxfId="0" stopIfTrue="1">
      <formula>$U$9="D"</formula>
    </cfRule>
  </conditionalFormatting>
  <conditionalFormatting sqref="W14:X16">
    <cfRule type="expression" priority="420" dxfId="0" stopIfTrue="1">
      <formula>$W$9="F"</formula>
    </cfRule>
    <cfRule type="expression" priority="421" dxfId="0" stopIfTrue="1">
      <formula>$W$9="D"</formula>
    </cfRule>
  </conditionalFormatting>
  <conditionalFormatting sqref="Y14:Z16">
    <cfRule type="expression" priority="418" dxfId="0" stopIfTrue="1">
      <formula>$Y$9="F"</formula>
    </cfRule>
    <cfRule type="expression" priority="419" dxfId="0" stopIfTrue="1">
      <formula>$Y$9="D"</formula>
    </cfRule>
  </conditionalFormatting>
  <conditionalFormatting sqref="AA14:AB16">
    <cfRule type="expression" priority="416" dxfId="0" stopIfTrue="1">
      <formula>$AA$9="F"</formula>
    </cfRule>
    <cfRule type="expression" priority="417" dxfId="0" stopIfTrue="1">
      <formula>$AA$9="D"</formula>
    </cfRule>
  </conditionalFormatting>
  <conditionalFormatting sqref="AC14:AD16">
    <cfRule type="expression" priority="414" dxfId="0" stopIfTrue="1">
      <formula>$AC$9="F"</formula>
    </cfRule>
    <cfRule type="expression" priority="415" dxfId="0" stopIfTrue="1">
      <formula>$AC$9="D"</formula>
    </cfRule>
  </conditionalFormatting>
  <conditionalFormatting sqref="AE14:AF16">
    <cfRule type="expression" priority="412" dxfId="0" stopIfTrue="1">
      <formula>$AE$9="F"</formula>
    </cfRule>
    <cfRule type="expression" priority="413" dxfId="0" stopIfTrue="1">
      <formula>$AE$9="D"</formula>
    </cfRule>
  </conditionalFormatting>
  <conditionalFormatting sqref="AG14:AH16">
    <cfRule type="expression" priority="410" dxfId="0" stopIfTrue="1">
      <formula>$AG$9="F"</formula>
    </cfRule>
    <cfRule type="expression" priority="411" dxfId="0" stopIfTrue="1">
      <formula>$AG$9="D"</formula>
    </cfRule>
  </conditionalFormatting>
  <conditionalFormatting sqref="AI14:AJ16">
    <cfRule type="expression" priority="408" dxfId="0" stopIfTrue="1">
      <formula>$AI$9="F"</formula>
    </cfRule>
    <cfRule type="expression" priority="409" dxfId="0" stopIfTrue="1">
      <formula>$AI$9="D"</formula>
    </cfRule>
  </conditionalFormatting>
  <conditionalFormatting sqref="AK14:AL16">
    <cfRule type="expression" priority="406" dxfId="0" stopIfTrue="1">
      <formula>$AK$9="F"</formula>
    </cfRule>
    <cfRule type="expression" priority="407" dxfId="0" stopIfTrue="1">
      <formula>$AK$9="D"</formula>
    </cfRule>
  </conditionalFormatting>
  <conditionalFormatting sqref="AM14:AN16">
    <cfRule type="expression" priority="404" dxfId="0" stopIfTrue="1">
      <formula>$AM$9="F"</formula>
    </cfRule>
    <cfRule type="expression" priority="405" dxfId="0" stopIfTrue="1">
      <formula>$AM$9="D"</formula>
    </cfRule>
  </conditionalFormatting>
  <conditionalFormatting sqref="AO14:AP16">
    <cfRule type="expression" priority="402" dxfId="0" stopIfTrue="1">
      <formula>$AO$9="F"</formula>
    </cfRule>
    <cfRule type="expression" priority="403" dxfId="0" stopIfTrue="1">
      <formula>$AO$9="D"</formula>
    </cfRule>
  </conditionalFormatting>
  <conditionalFormatting sqref="AQ14:AR16">
    <cfRule type="expression" priority="400" dxfId="0" stopIfTrue="1">
      <formula>$AQ$9="F"</formula>
    </cfRule>
    <cfRule type="expression" priority="401" dxfId="0" stopIfTrue="1">
      <formula>$AQ$9="D"</formula>
    </cfRule>
  </conditionalFormatting>
  <conditionalFormatting sqref="AS14:AT16">
    <cfRule type="expression" priority="398" dxfId="0" stopIfTrue="1">
      <formula>$AS$9="F"</formula>
    </cfRule>
    <cfRule type="expression" priority="399" dxfId="0" stopIfTrue="1">
      <formula>$AS$9="D"</formula>
    </cfRule>
  </conditionalFormatting>
  <conditionalFormatting sqref="AU14:AV16">
    <cfRule type="expression" priority="396" dxfId="0" stopIfTrue="1">
      <formula>$AU$9="F"</formula>
    </cfRule>
    <cfRule type="expression" priority="397" dxfId="0" stopIfTrue="1">
      <formula>$AU$9="D"</formula>
    </cfRule>
  </conditionalFormatting>
  <conditionalFormatting sqref="AW14:AX16">
    <cfRule type="expression" priority="394" dxfId="0" stopIfTrue="1">
      <formula>$AW$9="F"</formula>
    </cfRule>
    <cfRule type="expression" priority="395" dxfId="0" stopIfTrue="1">
      <formula>$AW$9="D"</formula>
    </cfRule>
  </conditionalFormatting>
  <conditionalFormatting sqref="AY14:AZ16">
    <cfRule type="expression" priority="392" dxfId="0" stopIfTrue="1">
      <formula>$AY$9="F"</formula>
    </cfRule>
    <cfRule type="expression" priority="393" dxfId="0" stopIfTrue="1">
      <formula>$AY$9="D"</formula>
    </cfRule>
  </conditionalFormatting>
  <conditionalFormatting sqref="BA14:BB16">
    <cfRule type="expression" priority="390" dxfId="0" stopIfTrue="1">
      <formula>$BA$9="F"</formula>
    </cfRule>
    <cfRule type="expression" priority="391" dxfId="0" stopIfTrue="1">
      <formula>$BA$9="D"</formula>
    </cfRule>
  </conditionalFormatting>
  <conditionalFormatting sqref="BC14:BD16">
    <cfRule type="expression" priority="388" dxfId="0" stopIfTrue="1">
      <formula>$BC$9="F"</formula>
    </cfRule>
    <cfRule type="expression" priority="389" dxfId="0" stopIfTrue="1">
      <formula>$BC$9="D"</formula>
    </cfRule>
  </conditionalFormatting>
  <conditionalFormatting sqref="BE14:BF16">
    <cfRule type="expression" priority="386" dxfId="0" stopIfTrue="1">
      <formula>$BE$9="F"</formula>
    </cfRule>
    <cfRule type="expression" priority="387" dxfId="0" stopIfTrue="1">
      <formula>$BE$9="D"</formula>
    </cfRule>
  </conditionalFormatting>
  <conditionalFormatting sqref="BG14:BH16">
    <cfRule type="expression" priority="384" dxfId="0" stopIfTrue="1">
      <formula>$BG$9="F"</formula>
    </cfRule>
    <cfRule type="expression" priority="385" dxfId="0" stopIfTrue="1">
      <formula>$BG$9="D"</formula>
    </cfRule>
  </conditionalFormatting>
  <conditionalFormatting sqref="BI14:BJ16">
    <cfRule type="expression" priority="382" dxfId="0" stopIfTrue="1">
      <formula>$BI$9="F"</formula>
    </cfRule>
    <cfRule type="expression" priority="383" dxfId="0" stopIfTrue="1">
      <formula>$BI$9="D"</formula>
    </cfRule>
  </conditionalFormatting>
  <conditionalFormatting sqref="BK14:BL16">
    <cfRule type="expression" priority="380" dxfId="0" stopIfTrue="1">
      <formula>$BK$9="F"</formula>
    </cfRule>
    <cfRule type="expression" priority="381" dxfId="0" stopIfTrue="1">
      <formula>$BK$9="D"</formula>
    </cfRule>
  </conditionalFormatting>
  <conditionalFormatting sqref="BM14:BN16">
    <cfRule type="expression" priority="378" dxfId="0" stopIfTrue="1">
      <formula>$BM$9="F"</formula>
    </cfRule>
    <cfRule type="expression" priority="379" dxfId="0" stopIfTrue="1">
      <formula>$BM$9="D"</formula>
    </cfRule>
  </conditionalFormatting>
  <conditionalFormatting sqref="Q14:R16">
    <cfRule type="expression" priority="373" dxfId="0" stopIfTrue="1">
      <formula>$Q$9="F"</formula>
    </cfRule>
  </conditionalFormatting>
  <conditionalFormatting sqref="G17:H19">
    <cfRule type="expression" priority="369" dxfId="0" stopIfTrue="1">
      <formula>$G$9="D"</formula>
    </cfRule>
    <cfRule type="expression" priority="372" dxfId="0" stopIfTrue="1">
      <formula>$G$9="F"</formula>
    </cfRule>
  </conditionalFormatting>
  <conditionalFormatting sqref="E17:F19">
    <cfRule type="expression" priority="370" dxfId="0" stopIfTrue="1">
      <formula>$E$9="D"</formula>
    </cfRule>
    <cfRule type="expression" priority="371" dxfId="0" stopIfTrue="1">
      <formula>$E$9="F"</formula>
    </cfRule>
  </conditionalFormatting>
  <conditionalFormatting sqref="K17:L19">
    <cfRule type="expression" priority="314" dxfId="0" stopIfTrue="1">
      <formula>$K$9="F"</formula>
    </cfRule>
    <cfRule type="expression" priority="368" dxfId="0" stopIfTrue="1">
      <formula>$K$9="D"</formula>
    </cfRule>
  </conditionalFormatting>
  <conditionalFormatting sqref="I17:J19">
    <cfRule type="expression" priority="315" dxfId="0" stopIfTrue="1">
      <formula>$I$9="F"</formula>
    </cfRule>
    <cfRule type="expression" priority="367" dxfId="0" stopIfTrue="1">
      <formula>$I$9="D"</formula>
    </cfRule>
  </conditionalFormatting>
  <conditionalFormatting sqref="M17:N19">
    <cfRule type="expression" priority="313" dxfId="0" stopIfTrue="1">
      <formula>$M$9="F"</formula>
    </cfRule>
    <cfRule type="expression" priority="366" dxfId="0" stopIfTrue="1">
      <formula>$M$9="D"</formula>
    </cfRule>
  </conditionalFormatting>
  <conditionalFormatting sqref="O17:P19">
    <cfRule type="expression" priority="312" dxfId="0" stopIfTrue="1">
      <formula>$O$9="F"</formula>
    </cfRule>
    <cfRule type="expression" priority="365" dxfId="0" stopIfTrue="1">
      <formula>$O$9="D"</formula>
    </cfRule>
  </conditionalFormatting>
  <conditionalFormatting sqref="Q17:R19">
    <cfRule type="expression" priority="364" dxfId="0" stopIfTrue="1">
      <formula>$Q$9="D"</formula>
    </cfRule>
  </conditionalFormatting>
  <conditionalFormatting sqref="S17:T19">
    <cfRule type="expression" priority="362" dxfId="0" stopIfTrue="1">
      <formula>$S$9="F"</formula>
    </cfRule>
    <cfRule type="expression" priority="363" dxfId="0" stopIfTrue="1">
      <formula>$S$9="D"</formula>
    </cfRule>
  </conditionalFormatting>
  <conditionalFormatting sqref="U17:V19">
    <cfRule type="expression" priority="360" dxfId="0" stopIfTrue="1">
      <formula>$U$9="F"</formula>
    </cfRule>
    <cfRule type="expression" priority="361" dxfId="0" stopIfTrue="1">
      <formula>$U$9="D"</formula>
    </cfRule>
  </conditionalFormatting>
  <conditionalFormatting sqref="W17:X19">
    <cfRule type="expression" priority="358" dxfId="0" stopIfTrue="1">
      <formula>$W$9="F"</formula>
    </cfRule>
    <cfRule type="expression" priority="359" dxfId="0" stopIfTrue="1">
      <formula>$W$9="D"</formula>
    </cfRule>
  </conditionalFormatting>
  <conditionalFormatting sqref="Y17:Z19">
    <cfRule type="expression" priority="356" dxfId="0" stopIfTrue="1">
      <formula>$Y$9="F"</formula>
    </cfRule>
    <cfRule type="expression" priority="357" dxfId="0" stopIfTrue="1">
      <formula>$Y$9="D"</formula>
    </cfRule>
  </conditionalFormatting>
  <conditionalFormatting sqref="AA17:AB19">
    <cfRule type="expression" priority="354" dxfId="0" stopIfTrue="1">
      <formula>$AA$9="F"</formula>
    </cfRule>
    <cfRule type="expression" priority="355" dxfId="0" stopIfTrue="1">
      <formula>$AA$9="D"</formula>
    </cfRule>
  </conditionalFormatting>
  <conditionalFormatting sqref="AC17:AD19">
    <cfRule type="expression" priority="352" dxfId="0" stopIfTrue="1">
      <formula>$AC$9="F"</formula>
    </cfRule>
    <cfRule type="expression" priority="353" dxfId="0" stopIfTrue="1">
      <formula>$AC$9="D"</formula>
    </cfRule>
  </conditionalFormatting>
  <conditionalFormatting sqref="AE17:AF19">
    <cfRule type="expression" priority="350" dxfId="0" stopIfTrue="1">
      <formula>$AE$9="F"</formula>
    </cfRule>
    <cfRule type="expression" priority="351" dxfId="0" stopIfTrue="1">
      <formula>$AE$9="D"</formula>
    </cfRule>
  </conditionalFormatting>
  <conditionalFormatting sqref="AG17:AH19">
    <cfRule type="expression" priority="348" dxfId="0" stopIfTrue="1">
      <formula>$AG$9="F"</formula>
    </cfRule>
    <cfRule type="expression" priority="349" dxfId="0" stopIfTrue="1">
      <formula>$AG$9="D"</formula>
    </cfRule>
  </conditionalFormatting>
  <conditionalFormatting sqref="AI17:AJ19">
    <cfRule type="expression" priority="346" dxfId="0" stopIfTrue="1">
      <formula>$AI$9="F"</formula>
    </cfRule>
    <cfRule type="expression" priority="347" dxfId="0" stopIfTrue="1">
      <formula>$AI$9="D"</formula>
    </cfRule>
  </conditionalFormatting>
  <conditionalFormatting sqref="AK17:AL19">
    <cfRule type="expression" priority="344" dxfId="0" stopIfTrue="1">
      <formula>$AK$9="F"</formula>
    </cfRule>
    <cfRule type="expression" priority="345" dxfId="0" stopIfTrue="1">
      <formula>$AK$9="D"</formula>
    </cfRule>
  </conditionalFormatting>
  <conditionalFormatting sqref="AM17:AN19">
    <cfRule type="expression" priority="342" dxfId="0" stopIfTrue="1">
      <formula>$AM$9="F"</formula>
    </cfRule>
    <cfRule type="expression" priority="343" dxfId="0" stopIfTrue="1">
      <formula>$AM$9="D"</formula>
    </cfRule>
  </conditionalFormatting>
  <conditionalFormatting sqref="AO17:AP19">
    <cfRule type="expression" priority="340" dxfId="0" stopIfTrue="1">
      <formula>$AO$9="F"</formula>
    </cfRule>
    <cfRule type="expression" priority="341" dxfId="0" stopIfTrue="1">
      <formula>$AO$9="D"</formula>
    </cfRule>
  </conditionalFormatting>
  <conditionalFormatting sqref="AQ17:AR19">
    <cfRule type="expression" priority="338" dxfId="0" stopIfTrue="1">
      <formula>$AQ$9="F"</formula>
    </cfRule>
    <cfRule type="expression" priority="339" dxfId="0" stopIfTrue="1">
      <formula>$AQ$9="D"</formula>
    </cfRule>
  </conditionalFormatting>
  <conditionalFormatting sqref="AS17:AT19">
    <cfRule type="expression" priority="336" dxfId="0" stopIfTrue="1">
      <formula>$AS$9="F"</formula>
    </cfRule>
    <cfRule type="expression" priority="337" dxfId="0" stopIfTrue="1">
      <formula>$AS$9="D"</formula>
    </cfRule>
  </conditionalFormatting>
  <conditionalFormatting sqref="AU17:AV19">
    <cfRule type="expression" priority="334" dxfId="0" stopIfTrue="1">
      <formula>$AU$9="F"</formula>
    </cfRule>
    <cfRule type="expression" priority="335" dxfId="0" stopIfTrue="1">
      <formula>$AU$9="D"</formula>
    </cfRule>
  </conditionalFormatting>
  <conditionalFormatting sqref="AW17:AX19">
    <cfRule type="expression" priority="332" dxfId="0" stopIfTrue="1">
      <formula>$AW$9="F"</formula>
    </cfRule>
    <cfRule type="expression" priority="333" dxfId="0" stopIfTrue="1">
      <formula>$AW$9="D"</formula>
    </cfRule>
  </conditionalFormatting>
  <conditionalFormatting sqref="AY17:AZ19">
    <cfRule type="expression" priority="330" dxfId="0" stopIfTrue="1">
      <formula>$AY$9="F"</formula>
    </cfRule>
    <cfRule type="expression" priority="331" dxfId="0" stopIfTrue="1">
      <formula>$AY$9="D"</formula>
    </cfRule>
  </conditionalFormatting>
  <conditionalFormatting sqref="BA17:BB19">
    <cfRule type="expression" priority="328" dxfId="0" stopIfTrue="1">
      <formula>$BA$9="F"</formula>
    </cfRule>
    <cfRule type="expression" priority="329" dxfId="0" stopIfTrue="1">
      <formula>$BA$9="D"</formula>
    </cfRule>
  </conditionalFormatting>
  <conditionalFormatting sqref="BC17:BD19">
    <cfRule type="expression" priority="326" dxfId="0" stopIfTrue="1">
      <formula>$BC$9="F"</formula>
    </cfRule>
    <cfRule type="expression" priority="327" dxfId="0" stopIfTrue="1">
      <formula>$BC$9="D"</formula>
    </cfRule>
  </conditionalFormatting>
  <conditionalFormatting sqref="BE17:BF19">
    <cfRule type="expression" priority="324" dxfId="0" stopIfTrue="1">
      <formula>$BE$9="F"</formula>
    </cfRule>
    <cfRule type="expression" priority="325" dxfId="0" stopIfTrue="1">
      <formula>$BE$9="D"</formula>
    </cfRule>
  </conditionalFormatting>
  <conditionalFormatting sqref="BG17:BH19">
    <cfRule type="expression" priority="322" dxfId="0" stopIfTrue="1">
      <formula>$BG$9="F"</formula>
    </cfRule>
    <cfRule type="expression" priority="323" dxfId="0" stopIfTrue="1">
      <formula>$BG$9="D"</formula>
    </cfRule>
  </conditionalFormatting>
  <conditionalFormatting sqref="BI17:BJ19">
    <cfRule type="expression" priority="320" dxfId="0" stopIfTrue="1">
      <formula>$BI$9="F"</formula>
    </cfRule>
    <cfRule type="expression" priority="321" dxfId="0" stopIfTrue="1">
      <formula>$BI$9="D"</formula>
    </cfRule>
  </conditionalFormatting>
  <conditionalFormatting sqref="BK17:BL19">
    <cfRule type="expression" priority="318" dxfId="0" stopIfTrue="1">
      <formula>$BK$9="F"</formula>
    </cfRule>
    <cfRule type="expression" priority="319" dxfId="0" stopIfTrue="1">
      <formula>$BK$9="D"</formula>
    </cfRule>
  </conditionalFormatting>
  <conditionalFormatting sqref="BM17:BN19">
    <cfRule type="expression" priority="316" dxfId="0" stopIfTrue="1">
      <formula>$BM$9="F"</formula>
    </cfRule>
    <cfRule type="expression" priority="317" dxfId="0" stopIfTrue="1">
      <formula>$BM$9="D"</formula>
    </cfRule>
  </conditionalFormatting>
  <conditionalFormatting sqref="Q17:R19">
    <cfRule type="expression" priority="311" dxfId="0" stopIfTrue="1">
      <formula>$Q$9="F"</formula>
    </cfRule>
  </conditionalFormatting>
  <conditionalFormatting sqref="G29:H31">
    <cfRule type="expression" priority="307" dxfId="0" stopIfTrue="1">
      <formula>$G$9="D"</formula>
    </cfRule>
    <cfRule type="expression" priority="310" dxfId="0" stopIfTrue="1">
      <formula>$G$9="F"</formula>
    </cfRule>
  </conditionalFormatting>
  <conditionalFormatting sqref="E29:F31">
    <cfRule type="expression" priority="308" dxfId="0" stopIfTrue="1">
      <formula>$E$9="D"</formula>
    </cfRule>
    <cfRule type="expression" priority="309" dxfId="0" stopIfTrue="1">
      <formula>$E$9="F"</formula>
    </cfRule>
  </conditionalFormatting>
  <conditionalFormatting sqref="K29:L31">
    <cfRule type="expression" priority="252" dxfId="0" stopIfTrue="1">
      <formula>$K$9="F"</formula>
    </cfRule>
    <cfRule type="expression" priority="306" dxfId="0" stopIfTrue="1">
      <formula>$K$9="D"</formula>
    </cfRule>
  </conditionalFormatting>
  <conditionalFormatting sqref="I29:J31">
    <cfRule type="expression" priority="253" dxfId="0" stopIfTrue="1">
      <formula>$I$9="F"</formula>
    </cfRule>
    <cfRule type="expression" priority="305" dxfId="0" stopIfTrue="1">
      <formula>$I$9="D"</formula>
    </cfRule>
  </conditionalFormatting>
  <conditionalFormatting sqref="M29:N31">
    <cfRule type="expression" priority="251" dxfId="0" stopIfTrue="1">
      <formula>$M$9="F"</formula>
    </cfRule>
    <cfRule type="expression" priority="304" dxfId="0" stopIfTrue="1">
      <formula>$M$9="D"</formula>
    </cfRule>
  </conditionalFormatting>
  <conditionalFormatting sqref="O29:P31">
    <cfRule type="expression" priority="250" dxfId="0" stopIfTrue="1">
      <formula>$O$9="F"</formula>
    </cfRule>
    <cfRule type="expression" priority="303" dxfId="0" stopIfTrue="1">
      <formula>$O$9="D"</formula>
    </cfRule>
  </conditionalFormatting>
  <conditionalFormatting sqref="Q29:R31">
    <cfRule type="expression" priority="302" dxfId="0" stopIfTrue="1">
      <formula>$Q$9="D"</formula>
    </cfRule>
  </conditionalFormatting>
  <conditionalFormatting sqref="S29:T31">
    <cfRule type="expression" priority="300" dxfId="0" stopIfTrue="1">
      <formula>$S$9="F"</formula>
    </cfRule>
    <cfRule type="expression" priority="301" dxfId="0" stopIfTrue="1">
      <formula>$S$9="D"</formula>
    </cfRule>
  </conditionalFormatting>
  <conditionalFormatting sqref="U29:V31">
    <cfRule type="expression" priority="298" dxfId="0" stopIfTrue="1">
      <formula>$U$9="F"</formula>
    </cfRule>
    <cfRule type="expression" priority="299" dxfId="0" stopIfTrue="1">
      <formula>$U$9="D"</formula>
    </cfRule>
  </conditionalFormatting>
  <conditionalFormatting sqref="W29:X31">
    <cfRule type="expression" priority="296" dxfId="0" stopIfTrue="1">
      <formula>$W$9="F"</formula>
    </cfRule>
    <cfRule type="expression" priority="297" dxfId="0" stopIfTrue="1">
      <formula>$W$9="D"</formula>
    </cfRule>
  </conditionalFormatting>
  <conditionalFormatting sqref="Y29:Z31">
    <cfRule type="expression" priority="294" dxfId="0" stopIfTrue="1">
      <formula>$Y$9="F"</formula>
    </cfRule>
    <cfRule type="expression" priority="295" dxfId="0" stopIfTrue="1">
      <formula>$Y$9="D"</formula>
    </cfRule>
  </conditionalFormatting>
  <conditionalFormatting sqref="AA29:AB31">
    <cfRule type="expression" priority="292" dxfId="0" stopIfTrue="1">
      <formula>$AA$9="F"</formula>
    </cfRule>
    <cfRule type="expression" priority="293" dxfId="0" stopIfTrue="1">
      <formula>$AA$9="D"</formula>
    </cfRule>
  </conditionalFormatting>
  <conditionalFormatting sqref="AC29:AD31">
    <cfRule type="expression" priority="290" dxfId="0" stopIfTrue="1">
      <formula>$AC$9="F"</formula>
    </cfRule>
    <cfRule type="expression" priority="291" dxfId="0" stopIfTrue="1">
      <formula>$AC$9="D"</formula>
    </cfRule>
  </conditionalFormatting>
  <conditionalFormatting sqref="AE29:AF31">
    <cfRule type="expression" priority="288" dxfId="0" stopIfTrue="1">
      <formula>$AE$9="F"</formula>
    </cfRule>
    <cfRule type="expression" priority="289" dxfId="0" stopIfTrue="1">
      <formula>$AE$9="D"</formula>
    </cfRule>
  </conditionalFormatting>
  <conditionalFormatting sqref="AG29:AH31">
    <cfRule type="expression" priority="286" dxfId="0" stopIfTrue="1">
      <formula>$AG$9="F"</formula>
    </cfRule>
    <cfRule type="expression" priority="287" dxfId="0" stopIfTrue="1">
      <formula>$AG$9="D"</formula>
    </cfRule>
  </conditionalFormatting>
  <conditionalFormatting sqref="AI29:AJ31">
    <cfRule type="expression" priority="284" dxfId="0" stopIfTrue="1">
      <formula>$AI$9="F"</formula>
    </cfRule>
    <cfRule type="expression" priority="285" dxfId="0" stopIfTrue="1">
      <formula>$AI$9="D"</formula>
    </cfRule>
  </conditionalFormatting>
  <conditionalFormatting sqref="AK29:AL31">
    <cfRule type="expression" priority="282" dxfId="0" stopIfTrue="1">
      <formula>$AK$9="F"</formula>
    </cfRule>
    <cfRule type="expression" priority="283" dxfId="0" stopIfTrue="1">
      <formula>$AK$9="D"</formula>
    </cfRule>
  </conditionalFormatting>
  <conditionalFormatting sqref="AM29:AN31">
    <cfRule type="expression" priority="280" dxfId="0" stopIfTrue="1">
      <formula>$AM$9="F"</formula>
    </cfRule>
    <cfRule type="expression" priority="281" dxfId="0" stopIfTrue="1">
      <formula>$AM$9="D"</formula>
    </cfRule>
  </conditionalFormatting>
  <conditionalFormatting sqref="AO29:AP31">
    <cfRule type="expression" priority="278" dxfId="0" stopIfTrue="1">
      <formula>$AO$9="F"</formula>
    </cfRule>
    <cfRule type="expression" priority="279" dxfId="0" stopIfTrue="1">
      <formula>$AO$9="D"</formula>
    </cfRule>
  </conditionalFormatting>
  <conditionalFormatting sqref="AQ29:AR31">
    <cfRule type="expression" priority="276" dxfId="0" stopIfTrue="1">
      <formula>$AQ$9="F"</formula>
    </cfRule>
    <cfRule type="expression" priority="277" dxfId="0" stopIfTrue="1">
      <formula>$AQ$9="D"</formula>
    </cfRule>
  </conditionalFormatting>
  <conditionalFormatting sqref="AS29:AT31">
    <cfRule type="expression" priority="274" dxfId="0" stopIfTrue="1">
      <formula>$AS$9="F"</formula>
    </cfRule>
    <cfRule type="expression" priority="275" dxfId="0" stopIfTrue="1">
      <formula>$AS$9="D"</formula>
    </cfRule>
  </conditionalFormatting>
  <conditionalFormatting sqref="AU29:AV31">
    <cfRule type="expression" priority="272" dxfId="0" stopIfTrue="1">
      <formula>$AU$9="F"</formula>
    </cfRule>
    <cfRule type="expression" priority="273" dxfId="0" stopIfTrue="1">
      <formula>$AU$9="D"</formula>
    </cfRule>
  </conditionalFormatting>
  <conditionalFormatting sqref="AW29:AX31">
    <cfRule type="expression" priority="270" dxfId="0" stopIfTrue="1">
      <formula>$AW$9="F"</formula>
    </cfRule>
    <cfRule type="expression" priority="271" dxfId="0" stopIfTrue="1">
      <formula>$AW$9="D"</formula>
    </cfRule>
  </conditionalFormatting>
  <conditionalFormatting sqref="AY29:AZ31">
    <cfRule type="expression" priority="268" dxfId="0" stopIfTrue="1">
      <formula>$AY$9="F"</formula>
    </cfRule>
    <cfRule type="expression" priority="269" dxfId="0" stopIfTrue="1">
      <formula>$AY$9="D"</formula>
    </cfRule>
  </conditionalFormatting>
  <conditionalFormatting sqref="BA29:BB31">
    <cfRule type="expression" priority="266" dxfId="0" stopIfTrue="1">
      <formula>$BA$9="F"</formula>
    </cfRule>
    <cfRule type="expression" priority="267" dxfId="0" stopIfTrue="1">
      <formula>$BA$9="D"</formula>
    </cfRule>
  </conditionalFormatting>
  <conditionalFormatting sqref="BC29:BD31">
    <cfRule type="expression" priority="264" dxfId="0" stopIfTrue="1">
      <formula>$BC$9="F"</formula>
    </cfRule>
    <cfRule type="expression" priority="265" dxfId="0" stopIfTrue="1">
      <formula>$BC$9="D"</formula>
    </cfRule>
  </conditionalFormatting>
  <conditionalFormatting sqref="BE29:BF31">
    <cfRule type="expression" priority="262" dxfId="0" stopIfTrue="1">
      <formula>$BE$9="F"</formula>
    </cfRule>
    <cfRule type="expression" priority="263" dxfId="0" stopIfTrue="1">
      <formula>$BE$9="D"</formula>
    </cfRule>
  </conditionalFormatting>
  <conditionalFormatting sqref="BG29:BH31">
    <cfRule type="expression" priority="260" dxfId="0" stopIfTrue="1">
      <formula>$BG$9="F"</formula>
    </cfRule>
    <cfRule type="expression" priority="261" dxfId="0" stopIfTrue="1">
      <formula>$BG$9="D"</formula>
    </cfRule>
  </conditionalFormatting>
  <conditionalFormatting sqref="BI29:BJ31">
    <cfRule type="expression" priority="258" dxfId="0" stopIfTrue="1">
      <formula>$BI$9="F"</formula>
    </cfRule>
    <cfRule type="expression" priority="259" dxfId="0" stopIfTrue="1">
      <formula>$BI$9="D"</formula>
    </cfRule>
  </conditionalFormatting>
  <conditionalFormatting sqref="BK29:BL31">
    <cfRule type="expression" priority="256" dxfId="0" stopIfTrue="1">
      <formula>$BK$9="F"</formula>
    </cfRule>
    <cfRule type="expression" priority="257" dxfId="0" stopIfTrue="1">
      <formula>$BK$9="D"</formula>
    </cfRule>
  </conditionalFormatting>
  <conditionalFormatting sqref="BM29:BN31">
    <cfRule type="expression" priority="254" dxfId="0" stopIfTrue="1">
      <formula>$BM$9="F"</formula>
    </cfRule>
    <cfRule type="expression" priority="255" dxfId="0" stopIfTrue="1">
      <formula>$BM$9="D"</formula>
    </cfRule>
  </conditionalFormatting>
  <conditionalFormatting sqref="Q29:R31">
    <cfRule type="expression" priority="249" dxfId="0" stopIfTrue="1">
      <formula>$Q$9="F"</formula>
    </cfRule>
  </conditionalFormatting>
  <conditionalFormatting sqref="G32:H34">
    <cfRule type="expression" priority="245" dxfId="0" stopIfTrue="1">
      <formula>$G$9="D"</formula>
    </cfRule>
    <cfRule type="expression" priority="248" dxfId="0" stopIfTrue="1">
      <formula>$G$9="F"</formula>
    </cfRule>
  </conditionalFormatting>
  <conditionalFormatting sqref="E32:F34">
    <cfRule type="expression" priority="246" dxfId="0" stopIfTrue="1">
      <formula>$E$9="D"</formula>
    </cfRule>
    <cfRule type="expression" priority="247" dxfId="0" stopIfTrue="1">
      <formula>$E$9="F"</formula>
    </cfRule>
  </conditionalFormatting>
  <conditionalFormatting sqref="K32:L34">
    <cfRule type="expression" priority="190" dxfId="0" stopIfTrue="1">
      <formula>$K$9="F"</formula>
    </cfRule>
    <cfRule type="expression" priority="244" dxfId="0" stopIfTrue="1">
      <formula>$K$9="D"</formula>
    </cfRule>
  </conditionalFormatting>
  <conditionalFormatting sqref="I32:J34">
    <cfRule type="expression" priority="191" dxfId="0" stopIfTrue="1">
      <formula>$I$9="F"</formula>
    </cfRule>
    <cfRule type="expression" priority="243" dxfId="0" stopIfTrue="1">
      <formula>$I$9="D"</formula>
    </cfRule>
  </conditionalFormatting>
  <conditionalFormatting sqref="M32:N34">
    <cfRule type="expression" priority="189" dxfId="0" stopIfTrue="1">
      <formula>$M$9="F"</formula>
    </cfRule>
    <cfRule type="expression" priority="242" dxfId="0" stopIfTrue="1">
      <formula>$M$9="D"</formula>
    </cfRule>
  </conditionalFormatting>
  <conditionalFormatting sqref="O32:P34">
    <cfRule type="expression" priority="188" dxfId="0" stopIfTrue="1">
      <formula>$O$9="F"</formula>
    </cfRule>
    <cfRule type="expression" priority="241" dxfId="0" stopIfTrue="1">
      <formula>$O$9="D"</formula>
    </cfRule>
  </conditionalFormatting>
  <conditionalFormatting sqref="Q32:R34">
    <cfRule type="expression" priority="240" dxfId="0" stopIfTrue="1">
      <formula>$Q$9="D"</formula>
    </cfRule>
  </conditionalFormatting>
  <conditionalFormatting sqref="S32:T34">
    <cfRule type="expression" priority="238" dxfId="0" stopIfTrue="1">
      <formula>$S$9="F"</formula>
    </cfRule>
    <cfRule type="expression" priority="239" dxfId="0" stopIfTrue="1">
      <formula>$S$9="D"</formula>
    </cfRule>
  </conditionalFormatting>
  <conditionalFormatting sqref="U32:V34">
    <cfRule type="expression" priority="236" dxfId="0" stopIfTrue="1">
      <formula>$U$9="F"</formula>
    </cfRule>
    <cfRule type="expression" priority="237" dxfId="0" stopIfTrue="1">
      <formula>$U$9="D"</formula>
    </cfRule>
  </conditionalFormatting>
  <conditionalFormatting sqref="W32:X34">
    <cfRule type="expression" priority="234" dxfId="0" stopIfTrue="1">
      <formula>$W$9="F"</formula>
    </cfRule>
    <cfRule type="expression" priority="235" dxfId="0" stopIfTrue="1">
      <formula>$W$9="D"</formula>
    </cfRule>
  </conditionalFormatting>
  <conditionalFormatting sqref="Y32:Z34">
    <cfRule type="expression" priority="232" dxfId="0" stopIfTrue="1">
      <formula>$Y$9="F"</formula>
    </cfRule>
    <cfRule type="expression" priority="233" dxfId="0" stopIfTrue="1">
      <formula>$Y$9="D"</formula>
    </cfRule>
  </conditionalFormatting>
  <conditionalFormatting sqref="AA32:AB34">
    <cfRule type="expression" priority="230" dxfId="0" stopIfTrue="1">
      <formula>$AA$9="F"</formula>
    </cfRule>
    <cfRule type="expression" priority="231" dxfId="0" stopIfTrue="1">
      <formula>$AA$9="D"</formula>
    </cfRule>
  </conditionalFormatting>
  <conditionalFormatting sqref="AC32:AD34">
    <cfRule type="expression" priority="228" dxfId="0" stopIfTrue="1">
      <formula>$AC$9="F"</formula>
    </cfRule>
    <cfRule type="expression" priority="229" dxfId="0" stopIfTrue="1">
      <formula>$AC$9="D"</formula>
    </cfRule>
  </conditionalFormatting>
  <conditionalFormatting sqref="AE32:AF34">
    <cfRule type="expression" priority="226" dxfId="0" stopIfTrue="1">
      <formula>$AE$9="F"</formula>
    </cfRule>
    <cfRule type="expression" priority="227" dxfId="0" stopIfTrue="1">
      <formula>$AE$9="D"</formula>
    </cfRule>
  </conditionalFormatting>
  <conditionalFormatting sqref="AG32:AH34">
    <cfRule type="expression" priority="224" dxfId="0" stopIfTrue="1">
      <formula>$AG$9="F"</formula>
    </cfRule>
    <cfRule type="expression" priority="225" dxfId="0" stopIfTrue="1">
      <formula>$AG$9="D"</formula>
    </cfRule>
  </conditionalFormatting>
  <conditionalFormatting sqref="AI32:AJ34">
    <cfRule type="expression" priority="222" dxfId="0" stopIfTrue="1">
      <formula>$AI$9="F"</formula>
    </cfRule>
    <cfRule type="expression" priority="223" dxfId="0" stopIfTrue="1">
      <formula>$AI$9="D"</formula>
    </cfRule>
  </conditionalFormatting>
  <conditionalFormatting sqref="AK32:AL34">
    <cfRule type="expression" priority="220" dxfId="0" stopIfTrue="1">
      <formula>$AK$9="F"</formula>
    </cfRule>
    <cfRule type="expression" priority="221" dxfId="0" stopIfTrue="1">
      <formula>$AK$9="D"</formula>
    </cfRule>
  </conditionalFormatting>
  <conditionalFormatting sqref="AM32:AN34">
    <cfRule type="expression" priority="218" dxfId="0" stopIfTrue="1">
      <formula>$AM$9="F"</formula>
    </cfRule>
    <cfRule type="expression" priority="219" dxfId="0" stopIfTrue="1">
      <formula>$AM$9="D"</formula>
    </cfRule>
  </conditionalFormatting>
  <conditionalFormatting sqref="AO32:AP34">
    <cfRule type="expression" priority="216" dxfId="0" stopIfTrue="1">
      <formula>$AO$9="F"</formula>
    </cfRule>
    <cfRule type="expression" priority="217" dxfId="0" stopIfTrue="1">
      <formula>$AO$9="D"</formula>
    </cfRule>
  </conditionalFormatting>
  <conditionalFormatting sqref="AQ32:AR34">
    <cfRule type="expression" priority="214" dxfId="0" stopIfTrue="1">
      <formula>$AQ$9="F"</formula>
    </cfRule>
    <cfRule type="expression" priority="215" dxfId="0" stopIfTrue="1">
      <formula>$AQ$9="D"</formula>
    </cfRule>
  </conditionalFormatting>
  <conditionalFormatting sqref="AS32:AT34">
    <cfRule type="expression" priority="212" dxfId="0" stopIfTrue="1">
      <formula>$AS$9="F"</formula>
    </cfRule>
    <cfRule type="expression" priority="213" dxfId="0" stopIfTrue="1">
      <formula>$AS$9="D"</formula>
    </cfRule>
  </conditionalFormatting>
  <conditionalFormatting sqref="AU32:AV34">
    <cfRule type="expression" priority="210" dxfId="0" stopIfTrue="1">
      <formula>$AU$9="F"</formula>
    </cfRule>
    <cfRule type="expression" priority="211" dxfId="0" stopIfTrue="1">
      <formula>$AU$9="D"</formula>
    </cfRule>
  </conditionalFormatting>
  <conditionalFormatting sqref="AW32:AX34">
    <cfRule type="expression" priority="208" dxfId="0" stopIfTrue="1">
      <formula>$AW$9="F"</formula>
    </cfRule>
    <cfRule type="expression" priority="209" dxfId="0" stopIfTrue="1">
      <formula>$AW$9="D"</formula>
    </cfRule>
  </conditionalFormatting>
  <conditionalFormatting sqref="AY32:AZ34">
    <cfRule type="expression" priority="206" dxfId="0" stopIfTrue="1">
      <formula>$AY$9="F"</formula>
    </cfRule>
    <cfRule type="expression" priority="207" dxfId="0" stopIfTrue="1">
      <formula>$AY$9="D"</formula>
    </cfRule>
  </conditionalFormatting>
  <conditionalFormatting sqref="BA32:BB34">
    <cfRule type="expression" priority="204" dxfId="0" stopIfTrue="1">
      <formula>$BA$9="F"</formula>
    </cfRule>
    <cfRule type="expression" priority="205" dxfId="0" stopIfTrue="1">
      <formula>$BA$9="D"</formula>
    </cfRule>
  </conditionalFormatting>
  <conditionalFormatting sqref="BC32:BD34">
    <cfRule type="expression" priority="202" dxfId="0" stopIfTrue="1">
      <formula>$BC$9="F"</formula>
    </cfRule>
    <cfRule type="expression" priority="203" dxfId="0" stopIfTrue="1">
      <formula>$BC$9="D"</formula>
    </cfRule>
  </conditionalFormatting>
  <conditionalFormatting sqref="BE32:BF34">
    <cfRule type="expression" priority="200" dxfId="0" stopIfTrue="1">
      <formula>$BE$9="F"</formula>
    </cfRule>
    <cfRule type="expression" priority="201" dxfId="0" stopIfTrue="1">
      <formula>$BE$9="D"</formula>
    </cfRule>
  </conditionalFormatting>
  <conditionalFormatting sqref="BG32:BH34">
    <cfRule type="expression" priority="198" dxfId="0" stopIfTrue="1">
      <formula>$BG$9="F"</formula>
    </cfRule>
    <cfRule type="expression" priority="199" dxfId="0" stopIfTrue="1">
      <formula>$BG$9="D"</formula>
    </cfRule>
  </conditionalFormatting>
  <conditionalFormatting sqref="BI32:BJ34">
    <cfRule type="expression" priority="196" dxfId="0" stopIfTrue="1">
      <formula>$BI$9="F"</formula>
    </cfRule>
    <cfRule type="expression" priority="197" dxfId="0" stopIfTrue="1">
      <formula>$BI$9="D"</formula>
    </cfRule>
  </conditionalFormatting>
  <conditionalFormatting sqref="BK32:BL34">
    <cfRule type="expression" priority="194" dxfId="0" stopIfTrue="1">
      <formula>$BK$9="F"</formula>
    </cfRule>
    <cfRule type="expression" priority="195" dxfId="0" stopIfTrue="1">
      <formula>$BK$9="D"</formula>
    </cfRule>
  </conditionalFormatting>
  <conditionalFormatting sqref="BM32:BN34">
    <cfRule type="expression" priority="192" dxfId="0" stopIfTrue="1">
      <formula>$BM$9="F"</formula>
    </cfRule>
    <cfRule type="expression" priority="193" dxfId="0" stopIfTrue="1">
      <formula>$BM$9="D"</formula>
    </cfRule>
  </conditionalFormatting>
  <conditionalFormatting sqref="Q32:R34">
    <cfRule type="expression" priority="187" dxfId="0" stopIfTrue="1">
      <formula>$Q$9="F"</formula>
    </cfRule>
  </conditionalFormatting>
  <conditionalFormatting sqref="G20:H22">
    <cfRule type="expression" priority="183" dxfId="0" stopIfTrue="1">
      <formula>$G$9="D"</formula>
    </cfRule>
    <cfRule type="expression" priority="186" dxfId="0" stopIfTrue="1">
      <formula>$G$9="F"</formula>
    </cfRule>
  </conditionalFormatting>
  <conditionalFormatting sqref="E20:F22">
    <cfRule type="expression" priority="184" dxfId="0" stopIfTrue="1">
      <formula>$E$9="D"</formula>
    </cfRule>
    <cfRule type="expression" priority="185" dxfId="0" stopIfTrue="1">
      <formula>$E$9="F"</formula>
    </cfRule>
  </conditionalFormatting>
  <conditionalFormatting sqref="K20:L22">
    <cfRule type="expression" priority="128" dxfId="0" stopIfTrue="1">
      <formula>$K$9="F"</formula>
    </cfRule>
    <cfRule type="expression" priority="182" dxfId="0" stopIfTrue="1">
      <formula>$K$9="D"</formula>
    </cfRule>
  </conditionalFormatting>
  <conditionalFormatting sqref="I20:J22">
    <cfRule type="expression" priority="129" dxfId="0" stopIfTrue="1">
      <formula>$I$9="F"</formula>
    </cfRule>
    <cfRule type="expression" priority="181" dxfId="0" stopIfTrue="1">
      <formula>$I$9="D"</formula>
    </cfRule>
  </conditionalFormatting>
  <conditionalFormatting sqref="M20:N22">
    <cfRule type="expression" priority="127" dxfId="0" stopIfTrue="1">
      <formula>$M$9="F"</formula>
    </cfRule>
    <cfRule type="expression" priority="180" dxfId="0" stopIfTrue="1">
      <formula>$M$9="D"</formula>
    </cfRule>
  </conditionalFormatting>
  <conditionalFormatting sqref="O20:P22">
    <cfRule type="expression" priority="126" dxfId="0" stopIfTrue="1">
      <formula>$O$9="F"</formula>
    </cfRule>
    <cfRule type="expression" priority="179" dxfId="0" stopIfTrue="1">
      <formula>$O$9="D"</formula>
    </cfRule>
  </conditionalFormatting>
  <conditionalFormatting sqref="Q20:R22">
    <cfRule type="expression" priority="178" dxfId="0" stopIfTrue="1">
      <formula>$Q$9="D"</formula>
    </cfRule>
  </conditionalFormatting>
  <conditionalFormatting sqref="S20:T22">
    <cfRule type="expression" priority="176" dxfId="0" stopIfTrue="1">
      <formula>$S$9="F"</formula>
    </cfRule>
    <cfRule type="expression" priority="177" dxfId="0" stopIfTrue="1">
      <formula>$S$9="D"</formula>
    </cfRule>
  </conditionalFormatting>
  <conditionalFormatting sqref="U20:V22">
    <cfRule type="expression" priority="174" dxfId="0" stopIfTrue="1">
      <formula>$U$9="F"</formula>
    </cfRule>
    <cfRule type="expression" priority="175" dxfId="0" stopIfTrue="1">
      <formula>$U$9="D"</formula>
    </cfRule>
  </conditionalFormatting>
  <conditionalFormatting sqref="W20:X22">
    <cfRule type="expression" priority="172" dxfId="0" stopIfTrue="1">
      <formula>$W$9="F"</formula>
    </cfRule>
    <cfRule type="expression" priority="173" dxfId="0" stopIfTrue="1">
      <formula>$W$9="D"</formula>
    </cfRule>
  </conditionalFormatting>
  <conditionalFormatting sqref="Y20:Z22">
    <cfRule type="expression" priority="170" dxfId="0" stopIfTrue="1">
      <formula>$Y$9="F"</formula>
    </cfRule>
    <cfRule type="expression" priority="171" dxfId="0" stopIfTrue="1">
      <formula>$Y$9="D"</formula>
    </cfRule>
  </conditionalFormatting>
  <conditionalFormatting sqref="AA20:AB22">
    <cfRule type="expression" priority="168" dxfId="0" stopIfTrue="1">
      <formula>$AA$9="F"</formula>
    </cfRule>
    <cfRule type="expression" priority="169" dxfId="0" stopIfTrue="1">
      <formula>$AA$9="D"</formula>
    </cfRule>
  </conditionalFormatting>
  <conditionalFormatting sqref="AC20:AD22">
    <cfRule type="expression" priority="166" dxfId="0" stopIfTrue="1">
      <formula>$AC$9="F"</formula>
    </cfRule>
    <cfRule type="expression" priority="167" dxfId="0" stopIfTrue="1">
      <formula>$AC$9="D"</formula>
    </cfRule>
  </conditionalFormatting>
  <conditionalFormatting sqref="AE20:AF22">
    <cfRule type="expression" priority="164" dxfId="0" stopIfTrue="1">
      <formula>$AE$9="F"</formula>
    </cfRule>
    <cfRule type="expression" priority="165" dxfId="0" stopIfTrue="1">
      <formula>$AE$9="D"</formula>
    </cfRule>
  </conditionalFormatting>
  <conditionalFormatting sqref="AG20:AH22">
    <cfRule type="expression" priority="162" dxfId="0" stopIfTrue="1">
      <formula>$AG$9="F"</formula>
    </cfRule>
    <cfRule type="expression" priority="163" dxfId="0" stopIfTrue="1">
      <formula>$AG$9="D"</formula>
    </cfRule>
  </conditionalFormatting>
  <conditionalFormatting sqref="AI20:AJ22">
    <cfRule type="expression" priority="160" dxfId="0" stopIfTrue="1">
      <formula>$AI$9="F"</formula>
    </cfRule>
    <cfRule type="expression" priority="161" dxfId="0" stopIfTrue="1">
      <formula>$AI$9="D"</formula>
    </cfRule>
  </conditionalFormatting>
  <conditionalFormatting sqref="AK20:AL22">
    <cfRule type="expression" priority="158" dxfId="0" stopIfTrue="1">
      <formula>$AK$9="F"</formula>
    </cfRule>
    <cfRule type="expression" priority="159" dxfId="0" stopIfTrue="1">
      <formula>$AK$9="D"</formula>
    </cfRule>
  </conditionalFormatting>
  <conditionalFormatting sqref="AM20:AN22">
    <cfRule type="expression" priority="156" dxfId="0" stopIfTrue="1">
      <formula>$AM$9="F"</formula>
    </cfRule>
    <cfRule type="expression" priority="157" dxfId="0" stopIfTrue="1">
      <formula>$AM$9="D"</formula>
    </cfRule>
  </conditionalFormatting>
  <conditionalFormatting sqref="AO20:AP22">
    <cfRule type="expression" priority="154" dxfId="0" stopIfTrue="1">
      <formula>$AO$9="F"</formula>
    </cfRule>
    <cfRule type="expression" priority="155" dxfId="0" stopIfTrue="1">
      <formula>$AO$9="D"</formula>
    </cfRule>
  </conditionalFormatting>
  <conditionalFormatting sqref="AQ20:AR22">
    <cfRule type="expression" priority="152" dxfId="0" stopIfTrue="1">
      <formula>$AQ$9="F"</formula>
    </cfRule>
    <cfRule type="expression" priority="153" dxfId="0" stopIfTrue="1">
      <formula>$AQ$9="D"</formula>
    </cfRule>
  </conditionalFormatting>
  <conditionalFormatting sqref="AS20:AT22">
    <cfRule type="expression" priority="150" dxfId="0" stopIfTrue="1">
      <formula>$AS$9="F"</formula>
    </cfRule>
    <cfRule type="expression" priority="151" dxfId="0" stopIfTrue="1">
      <formula>$AS$9="D"</formula>
    </cfRule>
  </conditionalFormatting>
  <conditionalFormatting sqref="AU20:AV22">
    <cfRule type="expression" priority="148" dxfId="0" stopIfTrue="1">
      <formula>$AU$9="F"</formula>
    </cfRule>
    <cfRule type="expression" priority="149" dxfId="0" stopIfTrue="1">
      <formula>$AU$9="D"</formula>
    </cfRule>
  </conditionalFormatting>
  <conditionalFormatting sqref="AW20:AX22">
    <cfRule type="expression" priority="146" dxfId="0" stopIfTrue="1">
      <formula>$AW$9="F"</formula>
    </cfRule>
    <cfRule type="expression" priority="147" dxfId="0" stopIfTrue="1">
      <formula>$AW$9="D"</formula>
    </cfRule>
  </conditionalFormatting>
  <conditionalFormatting sqref="AY20:AZ22">
    <cfRule type="expression" priority="144" dxfId="0" stopIfTrue="1">
      <formula>$AY$9="F"</formula>
    </cfRule>
    <cfRule type="expression" priority="145" dxfId="0" stopIfTrue="1">
      <formula>$AY$9="D"</formula>
    </cfRule>
  </conditionalFormatting>
  <conditionalFormatting sqref="BA20:BB22">
    <cfRule type="expression" priority="142" dxfId="0" stopIfTrue="1">
      <formula>$BA$9="F"</formula>
    </cfRule>
    <cfRule type="expression" priority="143" dxfId="0" stopIfTrue="1">
      <formula>$BA$9="D"</formula>
    </cfRule>
  </conditionalFormatting>
  <conditionalFormatting sqref="BC20:BD22">
    <cfRule type="expression" priority="140" dxfId="0" stopIfTrue="1">
      <formula>$BC$9="F"</formula>
    </cfRule>
    <cfRule type="expression" priority="141" dxfId="0" stopIfTrue="1">
      <formula>$BC$9="D"</formula>
    </cfRule>
  </conditionalFormatting>
  <conditionalFormatting sqref="BE20:BF22">
    <cfRule type="expression" priority="138" dxfId="0" stopIfTrue="1">
      <formula>$BE$9="F"</formula>
    </cfRule>
    <cfRule type="expression" priority="139" dxfId="0" stopIfTrue="1">
      <formula>$BE$9="D"</formula>
    </cfRule>
  </conditionalFormatting>
  <conditionalFormatting sqref="BG20:BH22">
    <cfRule type="expression" priority="136" dxfId="0" stopIfTrue="1">
      <formula>$BG$9="F"</formula>
    </cfRule>
    <cfRule type="expression" priority="137" dxfId="0" stopIfTrue="1">
      <formula>$BG$9="D"</formula>
    </cfRule>
  </conditionalFormatting>
  <conditionalFormatting sqref="BI20:BJ22">
    <cfRule type="expression" priority="134" dxfId="0" stopIfTrue="1">
      <formula>$BI$9="F"</formula>
    </cfRule>
    <cfRule type="expression" priority="135" dxfId="0" stopIfTrue="1">
      <formula>$BI$9="D"</formula>
    </cfRule>
  </conditionalFormatting>
  <conditionalFormatting sqref="BK20:BL22">
    <cfRule type="expression" priority="132" dxfId="0" stopIfTrue="1">
      <formula>$BK$9="F"</formula>
    </cfRule>
    <cfRule type="expression" priority="133" dxfId="0" stopIfTrue="1">
      <formula>$BK$9="D"</formula>
    </cfRule>
  </conditionalFormatting>
  <conditionalFormatting sqref="BM20:BN22">
    <cfRule type="expression" priority="130" dxfId="0" stopIfTrue="1">
      <formula>$BM$9="F"</formula>
    </cfRule>
    <cfRule type="expression" priority="131" dxfId="0" stopIfTrue="1">
      <formula>$BM$9="D"</formula>
    </cfRule>
  </conditionalFormatting>
  <conditionalFormatting sqref="Q20:R22">
    <cfRule type="expression" priority="125" dxfId="0" stopIfTrue="1">
      <formula>$Q$9="F"</formula>
    </cfRule>
  </conditionalFormatting>
  <conditionalFormatting sqref="G23:H25">
    <cfRule type="expression" priority="121" dxfId="0" stopIfTrue="1">
      <formula>$G$9="D"</formula>
    </cfRule>
    <cfRule type="expression" priority="124" dxfId="0" stopIfTrue="1">
      <formula>$G$9="F"</formula>
    </cfRule>
  </conditionalFormatting>
  <conditionalFormatting sqref="E23:F25">
    <cfRule type="expression" priority="122" dxfId="0" stopIfTrue="1">
      <formula>$E$9="D"</formula>
    </cfRule>
    <cfRule type="expression" priority="123" dxfId="0" stopIfTrue="1">
      <formula>$E$9="F"</formula>
    </cfRule>
  </conditionalFormatting>
  <conditionalFormatting sqref="K23:L25">
    <cfRule type="expression" priority="66" dxfId="0" stopIfTrue="1">
      <formula>$K$9="F"</formula>
    </cfRule>
    <cfRule type="expression" priority="120" dxfId="0" stopIfTrue="1">
      <formula>$K$9="D"</formula>
    </cfRule>
  </conditionalFormatting>
  <conditionalFormatting sqref="I23:J25">
    <cfRule type="expression" priority="67" dxfId="0" stopIfTrue="1">
      <formula>$I$9="F"</formula>
    </cfRule>
    <cfRule type="expression" priority="119" dxfId="0" stopIfTrue="1">
      <formula>$I$9="D"</formula>
    </cfRule>
  </conditionalFormatting>
  <conditionalFormatting sqref="M23:N25">
    <cfRule type="expression" priority="65" dxfId="0" stopIfTrue="1">
      <formula>$M$9="F"</formula>
    </cfRule>
    <cfRule type="expression" priority="118" dxfId="0" stopIfTrue="1">
      <formula>$M$9="D"</formula>
    </cfRule>
  </conditionalFormatting>
  <conditionalFormatting sqref="O23:P25">
    <cfRule type="expression" priority="64" dxfId="0" stopIfTrue="1">
      <formula>$O$9="F"</formula>
    </cfRule>
    <cfRule type="expression" priority="117" dxfId="0" stopIfTrue="1">
      <formula>$O$9="D"</formula>
    </cfRule>
  </conditionalFormatting>
  <conditionalFormatting sqref="Q23:R25">
    <cfRule type="expression" priority="116" dxfId="0" stopIfTrue="1">
      <formula>$Q$9="D"</formula>
    </cfRule>
  </conditionalFormatting>
  <conditionalFormatting sqref="S23:T25">
    <cfRule type="expression" priority="114" dxfId="0" stopIfTrue="1">
      <formula>$S$9="F"</formula>
    </cfRule>
    <cfRule type="expression" priority="115" dxfId="0" stopIfTrue="1">
      <formula>$S$9="D"</formula>
    </cfRule>
  </conditionalFormatting>
  <conditionalFormatting sqref="U23:V25">
    <cfRule type="expression" priority="112" dxfId="0" stopIfTrue="1">
      <formula>$U$9="F"</formula>
    </cfRule>
    <cfRule type="expression" priority="113" dxfId="0" stopIfTrue="1">
      <formula>$U$9="D"</formula>
    </cfRule>
  </conditionalFormatting>
  <conditionalFormatting sqref="W23:X25">
    <cfRule type="expression" priority="110" dxfId="0" stopIfTrue="1">
      <formula>$W$9="F"</formula>
    </cfRule>
    <cfRule type="expression" priority="111" dxfId="0" stopIfTrue="1">
      <formula>$W$9="D"</formula>
    </cfRule>
  </conditionalFormatting>
  <conditionalFormatting sqref="Y23:Z25">
    <cfRule type="expression" priority="108" dxfId="0" stopIfTrue="1">
      <formula>$Y$9="F"</formula>
    </cfRule>
    <cfRule type="expression" priority="109" dxfId="0" stopIfTrue="1">
      <formula>$Y$9="D"</formula>
    </cfRule>
  </conditionalFormatting>
  <conditionalFormatting sqref="AA23:AB25">
    <cfRule type="expression" priority="106" dxfId="0" stopIfTrue="1">
      <formula>$AA$9="F"</formula>
    </cfRule>
    <cfRule type="expression" priority="107" dxfId="0" stopIfTrue="1">
      <formula>$AA$9="D"</formula>
    </cfRule>
  </conditionalFormatting>
  <conditionalFormatting sqref="AC23:AD25">
    <cfRule type="expression" priority="104" dxfId="0" stopIfTrue="1">
      <formula>$AC$9="F"</formula>
    </cfRule>
    <cfRule type="expression" priority="105" dxfId="0" stopIfTrue="1">
      <formula>$AC$9="D"</formula>
    </cfRule>
  </conditionalFormatting>
  <conditionalFormatting sqref="AE23:AF25">
    <cfRule type="expression" priority="102" dxfId="0" stopIfTrue="1">
      <formula>$AE$9="F"</formula>
    </cfRule>
    <cfRule type="expression" priority="103" dxfId="0" stopIfTrue="1">
      <formula>$AE$9="D"</formula>
    </cfRule>
  </conditionalFormatting>
  <conditionalFormatting sqref="AG23:AH25">
    <cfRule type="expression" priority="100" dxfId="0" stopIfTrue="1">
      <formula>$AG$9="F"</formula>
    </cfRule>
    <cfRule type="expression" priority="101" dxfId="0" stopIfTrue="1">
      <formula>$AG$9="D"</formula>
    </cfRule>
  </conditionalFormatting>
  <conditionalFormatting sqref="AI23:AJ25">
    <cfRule type="expression" priority="98" dxfId="0" stopIfTrue="1">
      <formula>$AI$9="F"</formula>
    </cfRule>
    <cfRule type="expression" priority="99" dxfId="0" stopIfTrue="1">
      <formula>$AI$9="D"</formula>
    </cfRule>
  </conditionalFormatting>
  <conditionalFormatting sqref="AK23:AL25">
    <cfRule type="expression" priority="96" dxfId="0" stopIfTrue="1">
      <formula>$AK$9="F"</formula>
    </cfRule>
    <cfRule type="expression" priority="97" dxfId="0" stopIfTrue="1">
      <formula>$AK$9="D"</formula>
    </cfRule>
  </conditionalFormatting>
  <conditionalFormatting sqref="AM23:AN25">
    <cfRule type="expression" priority="94" dxfId="0" stopIfTrue="1">
      <formula>$AM$9="F"</formula>
    </cfRule>
    <cfRule type="expression" priority="95" dxfId="0" stopIfTrue="1">
      <formula>$AM$9="D"</formula>
    </cfRule>
  </conditionalFormatting>
  <conditionalFormatting sqref="AO23:AP25">
    <cfRule type="expression" priority="92" dxfId="0" stopIfTrue="1">
      <formula>$AO$9="F"</formula>
    </cfRule>
    <cfRule type="expression" priority="93" dxfId="0" stopIfTrue="1">
      <formula>$AO$9="D"</formula>
    </cfRule>
  </conditionalFormatting>
  <conditionalFormatting sqref="AQ23:AR25">
    <cfRule type="expression" priority="90" dxfId="0" stopIfTrue="1">
      <formula>$AQ$9="F"</formula>
    </cfRule>
    <cfRule type="expression" priority="91" dxfId="0" stopIfTrue="1">
      <formula>$AQ$9="D"</formula>
    </cfRule>
  </conditionalFormatting>
  <conditionalFormatting sqref="AS23:AT25">
    <cfRule type="expression" priority="88" dxfId="0" stopIfTrue="1">
      <formula>$AS$9="F"</formula>
    </cfRule>
    <cfRule type="expression" priority="89" dxfId="0" stopIfTrue="1">
      <formula>$AS$9="D"</formula>
    </cfRule>
  </conditionalFormatting>
  <conditionalFormatting sqref="AU23:AV25">
    <cfRule type="expression" priority="86" dxfId="0" stopIfTrue="1">
      <formula>$AU$9="F"</formula>
    </cfRule>
    <cfRule type="expression" priority="87" dxfId="0" stopIfTrue="1">
      <formula>$AU$9="D"</formula>
    </cfRule>
  </conditionalFormatting>
  <conditionalFormatting sqref="AW23:AX25">
    <cfRule type="expression" priority="84" dxfId="0" stopIfTrue="1">
      <formula>$AW$9="F"</formula>
    </cfRule>
    <cfRule type="expression" priority="85" dxfId="0" stopIfTrue="1">
      <formula>$AW$9="D"</formula>
    </cfRule>
  </conditionalFormatting>
  <conditionalFormatting sqref="AY23:AZ25">
    <cfRule type="expression" priority="82" dxfId="0" stopIfTrue="1">
      <formula>$AY$9="F"</formula>
    </cfRule>
    <cfRule type="expression" priority="83" dxfId="0" stopIfTrue="1">
      <formula>$AY$9="D"</formula>
    </cfRule>
  </conditionalFormatting>
  <conditionalFormatting sqref="BA23:BB25">
    <cfRule type="expression" priority="80" dxfId="0" stopIfTrue="1">
      <formula>$BA$9="F"</formula>
    </cfRule>
    <cfRule type="expression" priority="81" dxfId="0" stopIfTrue="1">
      <formula>$BA$9="D"</formula>
    </cfRule>
  </conditionalFormatting>
  <conditionalFormatting sqref="BC23:BD25">
    <cfRule type="expression" priority="78" dxfId="0" stopIfTrue="1">
      <formula>$BC$9="F"</formula>
    </cfRule>
    <cfRule type="expression" priority="79" dxfId="0" stopIfTrue="1">
      <formula>$BC$9="D"</formula>
    </cfRule>
  </conditionalFormatting>
  <conditionalFormatting sqref="BE23:BF25">
    <cfRule type="expression" priority="76" dxfId="0" stopIfTrue="1">
      <formula>$BE$9="F"</formula>
    </cfRule>
    <cfRule type="expression" priority="77" dxfId="0" stopIfTrue="1">
      <formula>$BE$9="D"</formula>
    </cfRule>
  </conditionalFormatting>
  <conditionalFormatting sqref="BG23:BH25">
    <cfRule type="expression" priority="74" dxfId="0" stopIfTrue="1">
      <formula>$BG$9="F"</formula>
    </cfRule>
    <cfRule type="expression" priority="75" dxfId="0" stopIfTrue="1">
      <formula>$BG$9="D"</formula>
    </cfRule>
  </conditionalFormatting>
  <conditionalFormatting sqref="BI23:BJ25">
    <cfRule type="expression" priority="72" dxfId="0" stopIfTrue="1">
      <formula>$BI$9="F"</formula>
    </cfRule>
    <cfRule type="expression" priority="73" dxfId="0" stopIfTrue="1">
      <formula>$BI$9="D"</formula>
    </cfRule>
  </conditionalFormatting>
  <conditionalFormatting sqref="BK23:BL25">
    <cfRule type="expression" priority="70" dxfId="0" stopIfTrue="1">
      <formula>$BK$9="F"</formula>
    </cfRule>
    <cfRule type="expression" priority="71" dxfId="0" stopIfTrue="1">
      <formula>$BK$9="D"</formula>
    </cfRule>
  </conditionalFormatting>
  <conditionalFormatting sqref="BM23:BN25">
    <cfRule type="expression" priority="68" dxfId="0" stopIfTrue="1">
      <formula>$BM$9="F"</formula>
    </cfRule>
    <cfRule type="expression" priority="69" dxfId="0" stopIfTrue="1">
      <formula>$BM$9="D"</formula>
    </cfRule>
  </conditionalFormatting>
  <conditionalFormatting sqref="Q23:R25">
    <cfRule type="expression" priority="63" dxfId="0" stopIfTrue="1">
      <formula>$Q$9="F"</formula>
    </cfRule>
  </conditionalFormatting>
  <conditionalFormatting sqref="G26:H28">
    <cfRule type="expression" priority="59" dxfId="0" stopIfTrue="1">
      <formula>$G$9="D"</formula>
    </cfRule>
    <cfRule type="expression" priority="62" dxfId="0" stopIfTrue="1">
      <formula>$G$9="F"</formula>
    </cfRule>
  </conditionalFormatting>
  <conditionalFormatting sqref="E26:F28">
    <cfRule type="expression" priority="60" dxfId="0" stopIfTrue="1">
      <formula>$E$9="D"</formula>
    </cfRule>
    <cfRule type="expression" priority="61" dxfId="0" stopIfTrue="1">
      <formula>$E$9="F"</formula>
    </cfRule>
  </conditionalFormatting>
  <conditionalFormatting sqref="K26:L28">
    <cfRule type="expression" priority="4" dxfId="0" stopIfTrue="1">
      <formula>$K$9="F"</formula>
    </cfRule>
    <cfRule type="expression" priority="58" dxfId="0" stopIfTrue="1">
      <formula>$K$9="D"</formula>
    </cfRule>
  </conditionalFormatting>
  <conditionalFormatting sqref="I26:J28">
    <cfRule type="expression" priority="5" dxfId="0" stopIfTrue="1">
      <formula>$I$9="F"</formula>
    </cfRule>
    <cfRule type="expression" priority="57" dxfId="0" stopIfTrue="1">
      <formula>$I$9="D"</formula>
    </cfRule>
  </conditionalFormatting>
  <conditionalFormatting sqref="M26:N28">
    <cfRule type="expression" priority="3" dxfId="0" stopIfTrue="1">
      <formula>$M$9="F"</formula>
    </cfRule>
    <cfRule type="expression" priority="56" dxfId="0" stopIfTrue="1">
      <formula>$M$9="D"</formula>
    </cfRule>
  </conditionalFormatting>
  <conditionalFormatting sqref="O26:P28">
    <cfRule type="expression" priority="2" dxfId="0" stopIfTrue="1">
      <formula>$O$9="F"</formula>
    </cfRule>
    <cfRule type="expression" priority="55" dxfId="0" stopIfTrue="1">
      <formula>$O$9="D"</formula>
    </cfRule>
  </conditionalFormatting>
  <conditionalFormatting sqref="Q26:R28">
    <cfRule type="expression" priority="54" dxfId="0" stopIfTrue="1">
      <formula>$Q$9="D"</formula>
    </cfRule>
  </conditionalFormatting>
  <conditionalFormatting sqref="S26:T28">
    <cfRule type="expression" priority="52" dxfId="0" stopIfTrue="1">
      <formula>$S$9="F"</formula>
    </cfRule>
    <cfRule type="expression" priority="53" dxfId="0" stopIfTrue="1">
      <formula>$S$9="D"</formula>
    </cfRule>
  </conditionalFormatting>
  <conditionalFormatting sqref="U26:V28">
    <cfRule type="expression" priority="50" dxfId="0" stopIfTrue="1">
      <formula>$U$9="F"</formula>
    </cfRule>
    <cfRule type="expression" priority="51" dxfId="0" stopIfTrue="1">
      <formula>$U$9="D"</formula>
    </cfRule>
  </conditionalFormatting>
  <conditionalFormatting sqref="W26:X28">
    <cfRule type="expression" priority="48" dxfId="0" stopIfTrue="1">
      <formula>$W$9="F"</formula>
    </cfRule>
    <cfRule type="expression" priority="49" dxfId="0" stopIfTrue="1">
      <formula>$W$9="D"</formula>
    </cfRule>
  </conditionalFormatting>
  <conditionalFormatting sqref="Y26:Z28">
    <cfRule type="expression" priority="46" dxfId="0" stopIfTrue="1">
      <formula>$Y$9="F"</formula>
    </cfRule>
    <cfRule type="expression" priority="47" dxfId="0" stopIfTrue="1">
      <formula>$Y$9="D"</formula>
    </cfRule>
  </conditionalFormatting>
  <conditionalFormatting sqref="AA26:AB28">
    <cfRule type="expression" priority="44" dxfId="0" stopIfTrue="1">
      <formula>$AA$9="F"</formula>
    </cfRule>
    <cfRule type="expression" priority="45" dxfId="0" stopIfTrue="1">
      <formula>$AA$9="D"</formula>
    </cfRule>
  </conditionalFormatting>
  <conditionalFormatting sqref="AC26:AD28">
    <cfRule type="expression" priority="42" dxfId="0" stopIfTrue="1">
      <formula>$AC$9="F"</formula>
    </cfRule>
    <cfRule type="expression" priority="43" dxfId="0" stopIfTrue="1">
      <formula>$AC$9="D"</formula>
    </cfRule>
  </conditionalFormatting>
  <conditionalFormatting sqref="AE26:AF28">
    <cfRule type="expression" priority="40" dxfId="0" stopIfTrue="1">
      <formula>$AE$9="F"</formula>
    </cfRule>
    <cfRule type="expression" priority="41" dxfId="0" stopIfTrue="1">
      <formula>$AE$9="D"</formula>
    </cfRule>
  </conditionalFormatting>
  <conditionalFormatting sqref="AG26:AH28">
    <cfRule type="expression" priority="38" dxfId="0" stopIfTrue="1">
      <formula>$AG$9="F"</formula>
    </cfRule>
    <cfRule type="expression" priority="39" dxfId="0" stopIfTrue="1">
      <formula>$AG$9="D"</formula>
    </cfRule>
  </conditionalFormatting>
  <conditionalFormatting sqref="AI26:AJ28">
    <cfRule type="expression" priority="36" dxfId="0" stopIfTrue="1">
      <formula>$AI$9="F"</formula>
    </cfRule>
    <cfRule type="expression" priority="37" dxfId="0" stopIfTrue="1">
      <formula>$AI$9="D"</formula>
    </cfRule>
  </conditionalFormatting>
  <conditionalFormatting sqref="AK26:AL28">
    <cfRule type="expression" priority="34" dxfId="0" stopIfTrue="1">
      <formula>$AK$9="F"</formula>
    </cfRule>
    <cfRule type="expression" priority="35" dxfId="0" stopIfTrue="1">
      <formula>$AK$9="D"</formula>
    </cfRule>
  </conditionalFormatting>
  <conditionalFormatting sqref="AM26:AN28">
    <cfRule type="expression" priority="32" dxfId="0" stopIfTrue="1">
      <formula>$AM$9="F"</formula>
    </cfRule>
    <cfRule type="expression" priority="33" dxfId="0" stopIfTrue="1">
      <formula>$AM$9="D"</formula>
    </cfRule>
  </conditionalFormatting>
  <conditionalFormatting sqref="AO26:AP28">
    <cfRule type="expression" priority="30" dxfId="0" stopIfTrue="1">
      <formula>$AO$9="F"</formula>
    </cfRule>
    <cfRule type="expression" priority="31" dxfId="0" stopIfTrue="1">
      <formula>$AO$9="D"</formula>
    </cfRule>
  </conditionalFormatting>
  <conditionalFormatting sqref="AQ26:AR28">
    <cfRule type="expression" priority="28" dxfId="0" stopIfTrue="1">
      <formula>$AQ$9="F"</formula>
    </cfRule>
    <cfRule type="expression" priority="29" dxfId="0" stopIfTrue="1">
      <formula>$AQ$9="D"</formula>
    </cfRule>
  </conditionalFormatting>
  <conditionalFormatting sqref="AS26:AT28">
    <cfRule type="expression" priority="26" dxfId="0" stopIfTrue="1">
      <formula>$AS$9="F"</formula>
    </cfRule>
    <cfRule type="expression" priority="27" dxfId="0" stopIfTrue="1">
      <formula>$AS$9="D"</formula>
    </cfRule>
  </conditionalFormatting>
  <conditionalFormatting sqref="AU26:AV28">
    <cfRule type="expression" priority="24" dxfId="0" stopIfTrue="1">
      <formula>$AU$9="F"</formula>
    </cfRule>
    <cfRule type="expression" priority="25" dxfId="0" stopIfTrue="1">
      <formula>$AU$9="D"</formula>
    </cfRule>
  </conditionalFormatting>
  <conditionalFormatting sqref="AW26:AX28">
    <cfRule type="expression" priority="22" dxfId="0" stopIfTrue="1">
      <formula>$AW$9="F"</formula>
    </cfRule>
    <cfRule type="expression" priority="23" dxfId="0" stopIfTrue="1">
      <formula>$AW$9="D"</formula>
    </cfRule>
  </conditionalFormatting>
  <conditionalFormatting sqref="AY26:AZ28">
    <cfRule type="expression" priority="20" dxfId="0" stopIfTrue="1">
      <formula>$AY$9="F"</formula>
    </cfRule>
    <cfRule type="expression" priority="21" dxfId="0" stopIfTrue="1">
      <formula>$AY$9="D"</formula>
    </cfRule>
  </conditionalFormatting>
  <conditionalFormatting sqref="BA26:BB28">
    <cfRule type="expression" priority="18" dxfId="0" stopIfTrue="1">
      <formula>$BA$9="F"</formula>
    </cfRule>
    <cfRule type="expression" priority="19" dxfId="0" stopIfTrue="1">
      <formula>$BA$9="D"</formula>
    </cfRule>
  </conditionalFormatting>
  <conditionalFormatting sqref="BC26:BD28">
    <cfRule type="expression" priority="16" dxfId="0" stopIfTrue="1">
      <formula>$BC$9="F"</formula>
    </cfRule>
    <cfRule type="expression" priority="17" dxfId="0" stopIfTrue="1">
      <formula>$BC$9="D"</formula>
    </cfRule>
  </conditionalFormatting>
  <conditionalFormatting sqref="BE26:BF28">
    <cfRule type="expression" priority="14" dxfId="0" stopIfTrue="1">
      <formula>$BE$9="F"</formula>
    </cfRule>
    <cfRule type="expression" priority="15" dxfId="0" stopIfTrue="1">
      <formula>$BE$9="D"</formula>
    </cfRule>
  </conditionalFormatting>
  <conditionalFormatting sqref="BG26:BH28">
    <cfRule type="expression" priority="12" dxfId="0" stopIfTrue="1">
      <formula>$BG$9="F"</formula>
    </cfRule>
    <cfRule type="expression" priority="13" dxfId="0" stopIfTrue="1">
      <formula>$BG$9="D"</formula>
    </cfRule>
  </conditionalFormatting>
  <conditionalFormatting sqref="BI26:BJ28">
    <cfRule type="expression" priority="10" dxfId="0" stopIfTrue="1">
      <formula>$BI$9="F"</formula>
    </cfRule>
    <cfRule type="expression" priority="11" dxfId="0" stopIfTrue="1">
      <formula>$BI$9="D"</formula>
    </cfRule>
  </conditionalFormatting>
  <conditionalFormatting sqref="BK26:BL28">
    <cfRule type="expression" priority="8" dxfId="0" stopIfTrue="1">
      <formula>$BK$9="F"</formula>
    </cfRule>
    <cfRule type="expression" priority="9" dxfId="0" stopIfTrue="1">
      <formula>$BK$9="D"</formula>
    </cfRule>
  </conditionalFormatting>
  <conditionalFormatting sqref="BM26:BN28">
    <cfRule type="expression" priority="6" dxfId="0" stopIfTrue="1">
      <formula>$BM$9="F"</formula>
    </cfRule>
    <cfRule type="expression" priority="7" dxfId="0" stopIfTrue="1">
      <formula>$BM$9="D"</formula>
    </cfRule>
  </conditionalFormatting>
  <conditionalFormatting sqref="Q26:R28">
    <cfRule type="expression" priority="1" dxfId="0" stopIfTrue="1">
      <formula>$Q$9="F"</formula>
    </cfRule>
  </conditionalFormatting>
  <dataValidations count="8">
    <dataValidation type="list" allowBlank="1" showInputMessage="1" showErrorMessage="1" sqref="E11:BN11 E14:BN14 E17:BN17 E20:BN20 E23:BN23 E26:BN26 E29:BN29 E32:BN32 E35:BN35 E38:BN38">
      <formula1>"CE,PyP,U,UD,UN,HOSPD,HOSPN,D/URG,LAB,PT,C,L,BRIG,I,D/R,ADM,RE,AOC,VACUN,4505,VACACIONES"</formula1>
    </dataValidation>
    <dataValidation type="list" allowBlank="1" showInputMessage="1" showErrorMessage="1" prompt="PLANTA O CPS" sqref="AI3:AP4">
      <formula1>"PLANTA,CPS"</formula1>
    </dataValidation>
    <dataValidation type="list" allowBlank="1" showInputMessage="1" showErrorMessage="1" sqref="B11:B40">
      <formula1>"MD,EN,ODON,BAC,AUXENF,AUXLAB,HIO"</formula1>
    </dataValidation>
    <dataValidation type="list" allowBlank="1" showInputMessage="1" showErrorMessage="1" sqref="E6:W7">
      <formula1>"BARRANCA DE UPIA,CABUYARO,CASTILLO,CUMARAL,EL CALVARIO,LA JULIA,LA MACARENA,LEJANIAS,MAPIRIPAN,MESETAS,PUERTO ALVIRA,PUERTO CONCORDIA,PUERTO GAITAN,PUERTO LLERAS,RESTREPO,SAN JUAN DE ARAMA,SAN JUAN DE LOZADA,SAN JUANITO,URIBE,VISTA HERMOSA"</formula1>
    </dataValidation>
    <dataValidation type="list" allowBlank="1" showInputMessage="1" showErrorMessage="1" sqref="X6:AB7">
      <formula1>"ENERO,FEBREO,MARZO,ABRIL,MAYO,JUNIO,JULIO,AGOSTO,SEPTIEMBRE,OCTUBRE,NOVIEMBRE,DICIEMBRE"</formula1>
    </dataValidation>
    <dataValidation type="list" allowBlank="1" showInputMessage="1" showErrorMessage="1" sqref="AC6:AH7">
      <formula1>"2017,2018,2019,2020"</formula1>
    </dataValidation>
    <dataValidation type="list" allowBlank="1" showInputMessage="1" showErrorMessage="1" sqref="E12:BN12 E15:BN15 E18:BN18 E21:BN21 E24:BN24 E27:BN27 E30:BN30 E33:BN33 E36:BN36 E39:BN39">
      <formula1>"TCEM,TCET,TPyPM,TPyPT,TUM,TUT,TUN,THM,THT,THN,TM,TTT,TLAB,CAP"</formula1>
    </dataValidation>
    <dataValidation type="list" allowBlank="1" showInputMessage="1" showErrorMessage="1" sqref="E9:BN9">
      <formula1>"L,MA,MI,J,V,S,D,F"</formula1>
    </dataValidation>
  </dataValidations>
  <hyperlinks>
    <hyperlink ref="AI7" r:id="rId1" display="ENFERME@S"/>
    <hyperlink ref="AW6" r:id="rId2" display="BACTERIOLOG@S"/>
    <hyperlink ref="AW7" r:id="rId3" display="ODONTOLOG@S"/>
  </hyperlinks>
  <printOptions/>
  <pageMargins left="0.7" right="0.7" top="0.75" bottom="0.75" header="0.3" footer="0.3"/>
  <pageSetup orientation="portrait" paperSize="9"/>
  <drawing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3:N26"/>
  <sheetViews>
    <sheetView zoomScalePageLayoutView="0" workbookViewId="0" topLeftCell="A1">
      <selection activeCell="J14" sqref="J14:N15"/>
    </sheetView>
  </sheetViews>
  <sheetFormatPr defaultColWidth="11.421875" defaultRowHeight="15"/>
  <cols>
    <col min="3" max="3" width="45.421875" style="0" customWidth="1"/>
    <col min="6" max="6" width="19.28125" style="0" customWidth="1"/>
  </cols>
  <sheetData>
    <row r="3" spans="2:13" ht="15">
      <c r="B3" s="55" t="s">
        <v>13</v>
      </c>
      <c r="C3" s="56"/>
      <c r="J3" s="58" t="s">
        <v>75</v>
      </c>
      <c r="K3" s="54"/>
      <c r="L3" s="54"/>
      <c r="M3" s="54"/>
    </row>
    <row r="4" spans="2:14" ht="15">
      <c r="B4" s="57" t="s">
        <v>12</v>
      </c>
      <c r="C4" s="56" t="s">
        <v>34</v>
      </c>
      <c r="J4" s="62" t="s">
        <v>28</v>
      </c>
      <c r="K4" s="53" t="s">
        <v>44</v>
      </c>
      <c r="L4" s="54"/>
      <c r="M4" s="54"/>
      <c r="N4" s="54"/>
    </row>
    <row r="5" spans="2:14" ht="15">
      <c r="B5" s="57" t="s">
        <v>23</v>
      </c>
      <c r="C5" s="56" t="s">
        <v>63</v>
      </c>
      <c r="J5" s="62" t="s">
        <v>29</v>
      </c>
      <c r="K5" s="53" t="s">
        <v>45</v>
      </c>
      <c r="L5" s="54"/>
      <c r="M5" s="54"/>
      <c r="N5" s="54"/>
    </row>
    <row r="6" spans="2:14" ht="15">
      <c r="B6" s="57" t="s">
        <v>93</v>
      </c>
      <c r="C6" s="56" t="s">
        <v>40</v>
      </c>
      <c r="J6" s="61" t="s">
        <v>50</v>
      </c>
      <c r="K6" s="53" t="s">
        <v>67</v>
      </c>
      <c r="L6" s="54"/>
      <c r="M6" s="54"/>
      <c r="N6" s="54"/>
    </row>
    <row r="7" spans="2:14" ht="15">
      <c r="B7" s="57" t="s">
        <v>4</v>
      </c>
      <c r="C7" s="56" t="s">
        <v>41</v>
      </c>
      <c r="J7" s="61" t="s">
        <v>51</v>
      </c>
      <c r="K7" s="53" t="s">
        <v>68</v>
      </c>
      <c r="L7" s="54"/>
      <c r="M7" s="54"/>
      <c r="N7" s="54"/>
    </row>
    <row r="8" spans="2:14" ht="15">
      <c r="B8" s="57" t="s">
        <v>5</v>
      </c>
      <c r="C8" s="56" t="s">
        <v>42</v>
      </c>
      <c r="J8" s="66" t="s">
        <v>52</v>
      </c>
      <c r="K8" s="53" t="s">
        <v>69</v>
      </c>
      <c r="N8" s="54"/>
    </row>
    <row r="9" spans="2:14" ht="15">
      <c r="B9" s="57" t="s">
        <v>126</v>
      </c>
      <c r="C9" s="56" t="s">
        <v>129</v>
      </c>
      <c r="J9" s="66" t="s">
        <v>53</v>
      </c>
      <c r="K9" s="53" t="s">
        <v>71</v>
      </c>
      <c r="N9" s="54"/>
    </row>
    <row r="10" spans="2:14" ht="15">
      <c r="B10" s="57" t="s">
        <v>127</v>
      </c>
      <c r="C10" s="56" t="s">
        <v>130</v>
      </c>
      <c r="J10" s="65" t="s">
        <v>32</v>
      </c>
      <c r="K10" s="53" t="s">
        <v>70</v>
      </c>
      <c r="L10" s="54"/>
      <c r="M10" s="54"/>
      <c r="N10" s="54"/>
    </row>
    <row r="11" spans="2:14" ht="15">
      <c r="B11" s="57" t="s">
        <v>81</v>
      </c>
      <c r="C11" s="56" t="s">
        <v>82</v>
      </c>
      <c r="J11" s="63" t="s">
        <v>72</v>
      </c>
      <c r="K11" s="53" t="s">
        <v>73</v>
      </c>
      <c r="L11" s="54"/>
      <c r="M11" s="54"/>
      <c r="N11" s="54"/>
    </row>
    <row r="12" spans="2:14" ht="15">
      <c r="B12" s="57" t="s">
        <v>39</v>
      </c>
      <c r="C12" s="56" t="s">
        <v>56</v>
      </c>
      <c r="J12" s="63" t="s">
        <v>54</v>
      </c>
      <c r="K12" s="53" t="s">
        <v>74</v>
      </c>
      <c r="L12" s="54"/>
      <c r="M12" s="54"/>
      <c r="N12" s="54"/>
    </row>
    <row r="13" spans="2:14" ht="15">
      <c r="B13" s="57" t="s">
        <v>48</v>
      </c>
      <c r="C13" s="56" t="s">
        <v>57</v>
      </c>
      <c r="J13" s="63" t="s">
        <v>30</v>
      </c>
      <c r="K13" s="53" t="s">
        <v>46</v>
      </c>
      <c r="L13" s="54"/>
      <c r="M13" s="54"/>
      <c r="N13" s="54"/>
    </row>
    <row r="14" spans="2:14" ht="15">
      <c r="B14" s="57" t="s">
        <v>11</v>
      </c>
      <c r="C14" s="56" t="s">
        <v>58</v>
      </c>
      <c r="J14" s="64" t="s">
        <v>55</v>
      </c>
      <c r="K14" s="51" t="s">
        <v>76</v>
      </c>
      <c r="L14" s="52"/>
      <c r="M14" s="52"/>
      <c r="N14" s="52"/>
    </row>
    <row r="15" spans="2:14" ht="15">
      <c r="B15" s="57" t="s">
        <v>6</v>
      </c>
      <c r="C15" s="56" t="s">
        <v>59</v>
      </c>
      <c r="J15" s="64" t="s">
        <v>31</v>
      </c>
      <c r="K15" s="51" t="s">
        <v>77</v>
      </c>
      <c r="L15" s="52"/>
      <c r="M15" s="52"/>
      <c r="N15" s="52"/>
    </row>
    <row r="16" spans="2:14" ht="15">
      <c r="B16" s="57" t="s">
        <v>1</v>
      </c>
      <c r="C16" s="56" t="s">
        <v>60</v>
      </c>
      <c r="J16" s="57" t="s">
        <v>33</v>
      </c>
      <c r="K16" s="51" t="s">
        <v>47</v>
      </c>
      <c r="L16" s="52"/>
      <c r="M16" s="52"/>
      <c r="N16" s="52"/>
    </row>
    <row r="17" spans="2:14" ht="15">
      <c r="B17" s="57" t="s">
        <v>62</v>
      </c>
      <c r="C17" s="56" t="s">
        <v>61</v>
      </c>
      <c r="J17" s="57" t="s">
        <v>17</v>
      </c>
      <c r="K17" s="51" t="s">
        <v>78</v>
      </c>
      <c r="L17" s="52"/>
      <c r="M17" s="52"/>
      <c r="N17" s="52"/>
    </row>
    <row r="18" spans="2:14" ht="15">
      <c r="B18" s="57" t="s">
        <v>10</v>
      </c>
      <c r="C18" s="56" t="s">
        <v>64</v>
      </c>
      <c r="J18" s="57"/>
      <c r="K18" s="52"/>
      <c r="L18" s="52"/>
      <c r="M18" s="52"/>
      <c r="N18" s="52"/>
    </row>
    <row r="19" spans="2:3" ht="15">
      <c r="B19" s="57" t="s">
        <v>15</v>
      </c>
      <c r="C19" s="56" t="s">
        <v>65</v>
      </c>
    </row>
    <row r="20" spans="2:3" ht="15">
      <c r="B20" s="57" t="s">
        <v>49</v>
      </c>
      <c r="C20" s="56" t="s">
        <v>43</v>
      </c>
    </row>
    <row r="21" spans="2:3" ht="15">
      <c r="B21" s="57" t="s">
        <v>79</v>
      </c>
      <c r="C21" s="56" t="s">
        <v>80</v>
      </c>
    </row>
    <row r="22" spans="2:3" ht="15">
      <c r="B22" s="57" t="s">
        <v>24</v>
      </c>
      <c r="C22" s="56" t="s">
        <v>66</v>
      </c>
    </row>
    <row r="23" spans="2:10" ht="15">
      <c r="B23">
        <v>4505</v>
      </c>
      <c r="J23" s="140" t="s">
        <v>144</v>
      </c>
    </row>
    <row r="24" spans="2:3" ht="15">
      <c r="B24" s="57" t="s">
        <v>37</v>
      </c>
      <c r="C24" s="56" t="s">
        <v>38</v>
      </c>
    </row>
    <row r="26" spans="2:3" ht="15">
      <c r="B26" s="80" t="s">
        <v>105</v>
      </c>
      <c r="C26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zoomScale="90" zoomScaleNormal="90" zoomScalePageLayoutView="0" workbookViewId="0" topLeftCell="B1">
      <selection activeCell="N17" sqref="N17"/>
    </sheetView>
  </sheetViews>
  <sheetFormatPr defaultColWidth="11.421875" defaultRowHeight="15"/>
  <cols>
    <col min="6" max="6" width="11.421875" style="82" customWidth="1"/>
    <col min="11" max="11" width="28.8515625" style="0" customWidth="1"/>
  </cols>
  <sheetData>
    <row r="2" ht="15">
      <c r="E2" s="82" t="s">
        <v>119</v>
      </c>
    </row>
    <row r="3" spans="1:8" ht="15">
      <c r="A3" s="300"/>
      <c r="B3" s="89">
        <v>0.25</v>
      </c>
      <c r="C3" s="299" t="s">
        <v>115</v>
      </c>
      <c r="E3" s="100">
        <v>0.2916666666666667</v>
      </c>
      <c r="F3" s="298">
        <v>8</v>
      </c>
      <c r="G3" s="102">
        <v>0.2916666666666667</v>
      </c>
      <c r="H3" s="102">
        <v>0.3326388888888889</v>
      </c>
    </row>
    <row r="4" spans="1:8" ht="15">
      <c r="A4" s="300"/>
      <c r="B4" s="89">
        <v>0.2916666666666667</v>
      </c>
      <c r="C4" s="299"/>
      <c r="E4" s="100">
        <v>0.3333333333333333</v>
      </c>
      <c r="F4" s="298"/>
      <c r="G4" s="102">
        <v>0.3333333333333333</v>
      </c>
      <c r="H4" s="102">
        <v>0.3743055555555555</v>
      </c>
    </row>
    <row r="5" spans="1:8" ht="15">
      <c r="A5" s="300"/>
      <c r="B5" s="89">
        <v>0.3333333333333333</v>
      </c>
      <c r="C5" s="299"/>
      <c r="E5" s="100">
        <v>0.375</v>
      </c>
      <c r="F5" s="298"/>
      <c r="G5" s="102">
        <v>0.375</v>
      </c>
      <c r="H5" s="102">
        <v>0.4159722222222222</v>
      </c>
    </row>
    <row r="6" spans="1:12" ht="15">
      <c r="A6" s="300"/>
      <c r="B6" s="89">
        <v>0.375</v>
      </c>
      <c r="C6" s="299"/>
      <c r="E6" s="100">
        <v>0.416666666666667</v>
      </c>
      <c r="F6" s="298"/>
      <c r="G6" s="102">
        <v>0.416666666666667</v>
      </c>
      <c r="H6" s="102">
        <v>0.457638888888889</v>
      </c>
      <c r="K6" t="s">
        <v>27</v>
      </c>
      <c r="L6" t="s">
        <v>131</v>
      </c>
    </row>
    <row r="7" spans="1:8" ht="15">
      <c r="A7" s="300"/>
      <c r="B7" s="89">
        <v>0.416666666666667</v>
      </c>
      <c r="C7" s="299"/>
      <c r="E7" s="100">
        <v>0.458333333333333</v>
      </c>
      <c r="F7" s="298"/>
      <c r="G7" s="102">
        <v>0.458333333333334</v>
      </c>
      <c r="H7" s="102">
        <v>0.499305555555556</v>
      </c>
    </row>
    <row r="8" spans="1:12" ht="15">
      <c r="A8" s="300"/>
      <c r="B8" s="89">
        <v>0.458333333333333</v>
      </c>
      <c r="C8" s="299"/>
      <c r="E8" s="100">
        <v>0.5</v>
      </c>
      <c r="F8" s="298"/>
      <c r="G8" s="102">
        <v>0.5</v>
      </c>
      <c r="H8" s="102">
        <v>0.540972222222222</v>
      </c>
      <c r="K8" t="s">
        <v>121</v>
      </c>
      <c r="L8" t="s">
        <v>120</v>
      </c>
    </row>
    <row r="9" spans="1:12" ht="15">
      <c r="A9" s="300"/>
      <c r="B9" s="89">
        <v>0.5</v>
      </c>
      <c r="C9" s="299"/>
      <c r="E9" s="100">
        <v>0.5416666666666666</v>
      </c>
      <c r="F9" s="298"/>
      <c r="G9" s="102">
        <v>0.541666666666667</v>
      </c>
      <c r="H9" s="102">
        <v>0.582638888888889</v>
      </c>
      <c r="K9" t="s">
        <v>13</v>
      </c>
      <c r="L9" t="s">
        <v>123</v>
      </c>
    </row>
    <row r="10" spans="1:12" ht="15">
      <c r="A10" s="300"/>
      <c r="B10" s="89">
        <v>0.5416666666666666</v>
      </c>
      <c r="C10" s="299"/>
      <c r="E10" s="100">
        <v>0.583333333333333</v>
      </c>
      <c r="F10" s="298"/>
      <c r="G10" s="102">
        <v>0.583333333333333</v>
      </c>
      <c r="H10" s="102">
        <v>0.624305555555555</v>
      </c>
      <c r="K10" t="s">
        <v>21</v>
      </c>
      <c r="L10" t="s">
        <v>122</v>
      </c>
    </row>
    <row r="11" spans="1:8" ht="15">
      <c r="A11" s="300"/>
      <c r="B11" s="89">
        <v>0.583333333333333</v>
      </c>
      <c r="C11" s="299"/>
      <c r="E11" s="97">
        <v>0.625</v>
      </c>
      <c r="F11" s="298">
        <v>7</v>
      </c>
      <c r="G11" s="105">
        <v>0.625</v>
      </c>
      <c r="H11" s="105">
        <v>0.665972222222222</v>
      </c>
    </row>
    <row r="12" spans="1:8" ht="15">
      <c r="A12" s="300"/>
      <c r="B12" s="90">
        <v>0.625</v>
      </c>
      <c r="C12" s="299" t="s">
        <v>114</v>
      </c>
      <c r="E12" s="101">
        <v>0.666666666666667</v>
      </c>
      <c r="F12" s="298"/>
      <c r="G12" s="105">
        <v>0.666666666666667</v>
      </c>
      <c r="H12" s="105">
        <v>0.707638888888889</v>
      </c>
    </row>
    <row r="13" spans="1:8" ht="15">
      <c r="A13" s="300"/>
      <c r="B13" s="90">
        <v>0.666666666666667</v>
      </c>
      <c r="C13" s="299"/>
      <c r="E13" s="101">
        <v>0.708333333333334</v>
      </c>
      <c r="F13" s="298"/>
      <c r="G13" s="105">
        <v>0.708333333333333</v>
      </c>
      <c r="H13" s="105">
        <v>0.749305555555555</v>
      </c>
    </row>
    <row r="14" spans="1:8" ht="15">
      <c r="A14" s="300"/>
      <c r="B14" s="90">
        <v>0.708333333333334</v>
      </c>
      <c r="C14" s="299"/>
      <c r="E14" s="101">
        <v>0.75</v>
      </c>
      <c r="F14" s="298"/>
      <c r="G14" s="105">
        <v>0.75</v>
      </c>
      <c r="H14" s="105">
        <v>0.790972222222222</v>
      </c>
    </row>
    <row r="15" spans="1:8" ht="15">
      <c r="A15" s="300"/>
      <c r="B15" s="90">
        <v>0.75</v>
      </c>
      <c r="C15" s="299"/>
      <c r="E15" s="101">
        <v>0.791666666666667</v>
      </c>
      <c r="F15" s="298"/>
      <c r="G15" s="105">
        <v>0.791666666666667</v>
      </c>
      <c r="H15" s="105">
        <v>0.832638888888889</v>
      </c>
    </row>
    <row r="16" spans="1:8" ht="15">
      <c r="A16" s="300"/>
      <c r="B16" s="90">
        <v>0.791666666666667</v>
      </c>
      <c r="C16" s="299"/>
      <c r="E16" s="101">
        <v>0.833333333333334</v>
      </c>
      <c r="F16" s="298"/>
      <c r="G16" s="105">
        <v>0.833333333333333</v>
      </c>
      <c r="H16" s="105">
        <v>0.874305555555555</v>
      </c>
    </row>
    <row r="17" spans="1:11" ht="120">
      <c r="A17" s="300"/>
      <c r="B17" s="90">
        <v>0.833333333333334</v>
      </c>
      <c r="C17" s="299"/>
      <c r="E17" s="101">
        <v>0.875</v>
      </c>
      <c r="F17" s="298"/>
      <c r="G17" s="105">
        <v>0.875</v>
      </c>
      <c r="H17" s="105">
        <v>0.915972222222222</v>
      </c>
      <c r="K17" s="94" t="s">
        <v>125</v>
      </c>
    </row>
    <row r="18" spans="1:8" ht="15">
      <c r="A18" s="300"/>
      <c r="B18" s="90">
        <v>0.875</v>
      </c>
      <c r="C18" s="299"/>
      <c r="E18" s="98">
        <v>0.916666666666667</v>
      </c>
      <c r="F18" s="298">
        <v>8</v>
      </c>
      <c r="G18" s="103">
        <v>0.916666666666666</v>
      </c>
      <c r="H18" s="103">
        <v>0.957638888888888</v>
      </c>
    </row>
    <row r="19" spans="1:8" ht="15">
      <c r="A19" s="300"/>
      <c r="B19" s="90">
        <v>0.916666666666667</v>
      </c>
      <c r="C19" s="299"/>
      <c r="E19" s="96">
        <v>0.958333333333334</v>
      </c>
      <c r="F19" s="298"/>
      <c r="G19" s="103">
        <v>0.958333333333333</v>
      </c>
      <c r="H19" s="103">
        <v>0.999305555555555</v>
      </c>
    </row>
    <row r="20" spans="1:11" ht="15" customHeight="1">
      <c r="A20" s="300"/>
      <c r="B20" s="96">
        <v>0.958333333333334</v>
      </c>
      <c r="C20" s="301" t="s">
        <v>116</v>
      </c>
      <c r="E20" s="96">
        <v>1</v>
      </c>
      <c r="F20" s="298"/>
      <c r="G20" s="103">
        <v>1</v>
      </c>
      <c r="H20" s="103">
        <v>1.04097222222222</v>
      </c>
      <c r="K20" t="s">
        <v>124</v>
      </c>
    </row>
    <row r="21" spans="1:8" ht="15">
      <c r="A21" s="300"/>
      <c r="B21" s="96">
        <v>1</v>
      </c>
      <c r="C21" s="301"/>
      <c r="E21" s="96">
        <v>1.04166666666667</v>
      </c>
      <c r="F21" s="298"/>
      <c r="G21" s="103">
        <v>1.04166666666667</v>
      </c>
      <c r="H21" s="103">
        <v>1.08263888888889</v>
      </c>
    </row>
    <row r="22" spans="1:8" ht="15">
      <c r="A22" s="300"/>
      <c r="B22" s="96">
        <v>1.04166666666667</v>
      </c>
      <c r="C22" s="301"/>
      <c r="E22" s="96">
        <v>1.08333333333333</v>
      </c>
      <c r="F22" s="298"/>
      <c r="G22" s="103">
        <v>1.08333333333333</v>
      </c>
      <c r="H22" s="103">
        <v>1.12430555555555</v>
      </c>
    </row>
    <row r="23" spans="1:8" ht="15">
      <c r="A23" s="300"/>
      <c r="B23" s="96">
        <v>1.08333333333333</v>
      </c>
      <c r="C23" s="301"/>
      <c r="E23" s="96">
        <v>1.125</v>
      </c>
      <c r="F23" s="298"/>
      <c r="G23" s="103">
        <v>1.125</v>
      </c>
      <c r="H23" s="103">
        <v>1.16597222222222</v>
      </c>
    </row>
    <row r="24" spans="1:8" ht="15">
      <c r="A24" s="300"/>
      <c r="B24" s="96">
        <v>1.125</v>
      </c>
      <c r="C24" s="301"/>
      <c r="E24" s="96">
        <v>1.16666666666667</v>
      </c>
      <c r="F24" s="298"/>
      <c r="G24" s="103">
        <v>1.16666666666667</v>
      </c>
      <c r="H24" s="103">
        <v>1.20763888888889</v>
      </c>
    </row>
    <row r="25" spans="1:8" ht="15">
      <c r="A25" s="300"/>
      <c r="B25" s="96">
        <v>1.16666666666667</v>
      </c>
      <c r="C25" s="301"/>
      <c r="E25" s="96">
        <v>1.20833333333333</v>
      </c>
      <c r="F25" s="298"/>
      <c r="G25" s="103">
        <v>1.20833333333333</v>
      </c>
      <c r="H25" s="103">
        <v>1.24930555555555</v>
      </c>
    </row>
    <row r="26" spans="1:8" ht="15">
      <c r="A26" s="300"/>
      <c r="B26" s="96">
        <v>1.20833333333333</v>
      </c>
      <c r="C26" s="301"/>
      <c r="E26" s="99">
        <v>1.25000000000001</v>
      </c>
      <c r="F26" s="82">
        <v>1</v>
      </c>
      <c r="G26" s="104">
        <v>1.25</v>
      </c>
      <c r="H26" s="104">
        <v>1.29097222222222</v>
      </c>
    </row>
    <row r="27" ht="15">
      <c r="F27" s="82">
        <f>SUM(F3:F26)</f>
        <v>24</v>
      </c>
    </row>
  </sheetData>
  <sheetProtection/>
  <mergeCells count="8">
    <mergeCell ref="F3:F10"/>
    <mergeCell ref="F11:F17"/>
    <mergeCell ref="F18:F25"/>
    <mergeCell ref="C12:C19"/>
    <mergeCell ref="C3:C11"/>
    <mergeCell ref="A3:A19"/>
    <mergeCell ref="A20:A26"/>
    <mergeCell ref="C20:C26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74.8515625" style="0" customWidth="1"/>
  </cols>
  <sheetData>
    <row r="1" ht="120">
      <c r="A1" s="95" t="s">
        <v>117</v>
      </c>
    </row>
    <row r="3" ht="30">
      <c r="A3" s="94" t="s">
        <v>118</v>
      </c>
    </row>
    <row r="7" ht="15">
      <c r="E7" t="s">
        <v>145</v>
      </c>
    </row>
    <row r="12" spans="2:4" ht="15">
      <c r="B12">
        <v>15</v>
      </c>
      <c r="C12">
        <v>6</v>
      </c>
      <c r="D12">
        <f>+B12*C12</f>
        <v>90</v>
      </c>
    </row>
    <row r="13" spans="2:4" ht="15">
      <c r="B13">
        <v>7</v>
      </c>
      <c r="C13">
        <v>12</v>
      </c>
      <c r="D13">
        <f>+B13*C13</f>
        <v>84</v>
      </c>
    </row>
    <row r="14" ht="15">
      <c r="D14">
        <f>SUM(D12:D13)</f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Dj. Cometa</dc:creator>
  <cp:keywords/>
  <dc:description/>
  <cp:lastModifiedBy>Martha Elena Amaya Cruz</cp:lastModifiedBy>
  <cp:lastPrinted>2017-04-23T22:02:14Z</cp:lastPrinted>
  <dcterms:created xsi:type="dcterms:W3CDTF">2011-07-06T17:42:03Z</dcterms:created>
  <dcterms:modified xsi:type="dcterms:W3CDTF">2021-01-07T13:31:34Z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